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Chodník" sheetId="3" r:id="rId3"/>
    <sheet name="SO 401 - Veřejné osvětle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000 - Vedlejší a ostat...'!$C$120:$K$138</definedName>
    <definedName name="_xlnm.Print_Area" localSheetId="1">'SO 000 - Vedlejší a ostat...'!$C$4:$J$76,'SO 000 - Vedlejší a ostat...'!$C$82:$J$102,'SO 000 - Vedlejší a ostat...'!$C$108:$J$138</definedName>
    <definedName name="_xlnm.Print_Titles" localSheetId="1">'SO 000 - Vedlejší a ostat...'!$120:$120</definedName>
    <definedName name="_xlnm._FilterDatabase" localSheetId="2" hidden="1">'SO 101 - Chodník'!$C$124:$K$205</definedName>
    <definedName name="_xlnm.Print_Area" localSheetId="2">'SO 101 - Chodník'!$C$4:$J$76,'SO 101 - Chodník'!$C$82:$J$106,'SO 101 - Chodník'!$C$112:$J$205</definedName>
    <definedName name="_xlnm.Print_Titles" localSheetId="2">'SO 101 - Chodník'!$124:$124</definedName>
    <definedName name="_xlnm._FilterDatabase" localSheetId="3" hidden="1">'SO 401 - Veřejné osvětlení'!$C$126:$K$193</definedName>
    <definedName name="_xlnm.Print_Area" localSheetId="3">'SO 401 - Veřejné osvětlení'!$C$4:$J$76,'SO 401 - Veřejné osvětlení'!$C$82:$J$108,'SO 401 - Veřejné osvětlení'!$C$114:$J$193</definedName>
    <definedName name="_xlnm.Print_Titles" localSheetId="3">'SO 401 - Veřejné osvětlení'!$126:$126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93"/>
  <c r="BH193"/>
  <c r="BG193"/>
  <c r="BF193"/>
  <c r="T193"/>
  <c r="T192"/>
  <c r="R193"/>
  <c r="R192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T129"/>
  <c r="T128"/>
  <c r="R130"/>
  <c r="R129"/>
  <c r="R128"/>
  <c r="P130"/>
  <c r="P129"/>
  <c r="P128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3" r="J37"/>
  <c r="J36"/>
  <c i="1" r="AY96"/>
  <c i="3" r="J35"/>
  <c i="1" r="AX96"/>
  <c i="3"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2" r="J37"/>
  <c r="J36"/>
  <c i="1" r="AY95"/>
  <c i="2" r="J35"/>
  <c i="1" r="AX95"/>
  <c i="2"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1" r="L90"/>
  <c r="AM90"/>
  <c r="AM89"/>
  <c r="L89"/>
  <c r="AM87"/>
  <c r="L87"/>
  <c r="L85"/>
  <c r="L84"/>
  <c i="3" r="BK202"/>
  <c r="J199"/>
  <c r="J194"/>
  <c r="J190"/>
  <c r="J188"/>
  <c r="BK184"/>
  <c r="BK180"/>
  <c r="J173"/>
  <c r="BK164"/>
  <c r="J159"/>
  <c r="J153"/>
  <c r="J147"/>
  <c r="J139"/>
  <c r="BK132"/>
  <c r="J205"/>
  <c r="BK197"/>
  <c r="BK191"/>
  <c r="J183"/>
  <c r="BK179"/>
  <c r="J172"/>
  <c r="J163"/>
  <c r="J151"/>
  <c r="J144"/>
  <c r="J135"/>
  <c r="BK128"/>
  <c r="BK200"/>
  <c r="BK193"/>
  <c r="BK185"/>
  <c r="BK183"/>
  <c r="J178"/>
  <c r="J169"/>
  <c r="J166"/>
  <c r="J160"/>
  <c r="J155"/>
  <c r="BK151"/>
  <c r="BK148"/>
  <c r="BK145"/>
  <c r="BK142"/>
  <c r="BK134"/>
  <c r="J132"/>
  <c r="J128"/>
  <c r="BK170"/>
  <c r="BK166"/>
  <c r="J161"/>
  <c r="BK156"/>
  <c r="BK147"/>
  <c r="J142"/>
  <c r="BK137"/>
  <c i="4" r="J191"/>
  <c r="J184"/>
  <c r="BK176"/>
  <c r="BK172"/>
  <c r="J165"/>
  <c r="J158"/>
  <c r="BK152"/>
  <c r="J149"/>
  <c r="J142"/>
  <c r="J137"/>
  <c r="J134"/>
  <c r="BK191"/>
  <c r="BK186"/>
  <c r="BK184"/>
  <c r="BK173"/>
  <c r="BK170"/>
  <c r="BK161"/>
  <c r="BK155"/>
  <c r="J150"/>
  <c r="BK141"/>
  <c r="BK133"/>
  <c r="J189"/>
  <c r="BK181"/>
  <c r="BK177"/>
  <c r="J175"/>
  <c r="J167"/>
  <c r="J161"/>
  <c r="BK151"/>
  <c r="J148"/>
  <c r="J145"/>
  <c r="BK136"/>
  <c r="J130"/>
  <c r="BK179"/>
  <c r="J172"/>
  <c r="J169"/>
  <c r="BK166"/>
  <c r="BK165"/>
  <c r="BK157"/>
  <c r="J151"/>
  <c r="J141"/>
  <c r="BK137"/>
  <c i="2" r="BK136"/>
  <c r="J132"/>
  <c r="J129"/>
  <c r="J138"/>
  <c r="BK135"/>
  <c r="J126"/>
  <c r="J135"/>
  <c r="BK132"/>
  <c r="J128"/>
  <c r="J124"/>
  <c r="BK129"/>
  <c i="1" r="AS94"/>
  <c i="3" r="J200"/>
  <c r="J195"/>
  <c r="J192"/>
  <c r="J186"/>
  <c r="BK182"/>
  <c r="BK176"/>
  <c r="BK165"/>
  <c r="BK161"/>
  <c r="J154"/>
  <c r="J145"/>
  <c r="J138"/>
  <c r="J131"/>
  <c r="BK199"/>
  <c r="BK192"/>
  <c r="BK189"/>
  <c r="J180"/>
  <c r="BK174"/>
  <c r="BK169"/>
  <c r="J156"/>
  <c r="J137"/>
  <c r="J129"/>
  <c r="J202"/>
  <c r="BK195"/>
  <c r="BK186"/>
  <c r="J181"/>
  <c r="BK177"/>
  <c r="J168"/>
  <c r="BK162"/>
  <c r="BK157"/>
  <c r="BK153"/>
  <c r="J149"/>
  <c r="BK143"/>
  <c r="BK140"/>
  <c r="J133"/>
  <c r="BK129"/>
  <c r="BK173"/>
  <c r="J165"/>
  <c r="BK160"/>
  <c r="BK155"/>
  <c r="J146"/>
  <c r="BK135"/>
  <c i="4" r="BK189"/>
  <c r="J183"/>
  <c r="J171"/>
  <c r="BK164"/>
  <c r="J154"/>
  <c r="BK148"/>
  <c r="J139"/>
  <c r="J193"/>
  <c r="J185"/>
  <c r="J177"/>
  <c r="BK171"/>
  <c r="J162"/>
  <c r="J157"/>
  <c r="BK154"/>
  <c r="BK146"/>
  <c r="BK134"/>
  <c r="BK193"/>
  <c r="BK182"/>
  <c r="J176"/>
  <c r="BK174"/>
  <c r="BK162"/>
  <c r="J152"/>
  <c r="BK147"/>
  <c r="J138"/>
  <c r="J133"/>
  <c r="J180"/>
  <c r="BK175"/>
  <c r="J168"/>
  <c r="J160"/>
  <c r="J155"/>
  <c r="BK142"/>
  <c r="BK138"/>
  <c i="2" r="BK138"/>
  <c r="BK134"/>
  <c r="J130"/>
  <c r="J125"/>
  <c r="J136"/>
  <c r="BK131"/>
  <c r="BK125"/>
  <c r="BK124"/>
  <c r="J134"/>
  <c r="J131"/>
  <c r="BK126"/>
  <c r="BK130"/>
  <c r="BK128"/>
  <c i="3" r="BK205"/>
  <c r="J204"/>
  <c r="BK201"/>
  <c r="J198"/>
  <c r="J197"/>
  <c r="J193"/>
  <c r="J189"/>
  <c r="J185"/>
  <c r="BK181"/>
  <c r="BK178"/>
  <c r="J174"/>
  <c r="J167"/>
  <c r="J162"/>
  <c r="BK158"/>
  <c r="J148"/>
  <c r="J140"/>
  <c r="BK133"/>
  <c r="BK130"/>
  <c r="J201"/>
  <c r="BK194"/>
  <c r="BK190"/>
  <c r="J182"/>
  <c r="J176"/>
  <c r="J170"/>
  <c r="J157"/>
  <c r="J150"/>
  <c r="BK138"/>
  <c r="J134"/>
  <c r="BK204"/>
  <c r="BK198"/>
  <c r="J191"/>
  <c r="BK188"/>
  <c r="J184"/>
  <c r="J179"/>
  <c r="BK172"/>
  <c r="BK167"/>
  <c r="BK163"/>
  <c r="J158"/>
  <c r="BK154"/>
  <c r="BK150"/>
  <c r="BK146"/>
  <c r="BK144"/>
  <c r="BK141"/>
  <c r="BK139"/>
  <c r="BK131"/>
  <c r="J177"/>
  <c r="BK168"/>
  <c r="J164"/>
  <c r="BK159"/>
  <c r="BK149"/>
  <c r="J143"/>
  <c r="J141"/>
  <c r="J130"/>
  <c i="4" r="BK185"/>
  <c r="J182"/>
  <c r="J173"/>
  <c r="J166"/>
  <c r="J159"/>
  <c r="J153"/>
  <c r="BK145"/>
  <c r="J140"/>
  <c r="J136"/>
  <c r="BK180"/>
  <c r="J174"/>
  <c r="BK168"/>
  <c r="BK158"/>
  <c r="J156"/>
  <c r="BK153"/>
  <c r="J147"/>
  <c r="J135"/>
  <c r="BK130"/>
  <c r="J186"/>
  <c r="J179"/>
  <c r="J178"/>
  <c r="BK169"/>
  <c r="J164"/>
  <c r="BK160"/>
  <c r="BK149"/>
  <c r="J146"/>
  <c r="BK139"/>
  <c r="BK135"/>
  <c r="BK183"/>
  <c r="J181"/>
  <c r="BK178"/>
  <c r="J170"/>
  <c r="BK167"/>
  <c r="BK159"/>
  <c r="BK156"/>
  <c r="BK150"/>
  <c r="BK140"/>
  <c i="2" l="1" r="R123"/>
  <c r="T123"/>
  <c r="T122"/>
  <c r="T121"/>
  <c r="T127"/>
  <c r="P133"/>
  <c i="3" r="P127"/>
  <c r="R136"/>
  <c r="T152"/>
  <c r="R127"/>
  <c r="T136"/>
  <c r="R152"/>
  <c r="BK175"/>
  <c r="J175"/>
  <c r="J102"/>
  <c r="T175"/>
  <c r="R187"/>
  <c r="P196"/>
  <c r="BK203"/>
  <c r="J203"/>
  <c r="J105"/>
  <c r="T203"/>
  <c i="2" r="BK123"/>
  <c r="J123"/>
  <c r="J98"/>
  <c r="P127"/>
  <c r="BK133"/>
  <c r="J133"/>
  <c r="J100"/>
  <c r="R133"/>
  <c i="3" r="T127"/>
  <c r="P136"/>
  <c r="BK152"/>
  <c r="J152"/>
  <c r="J100"/>
  <c r="P171"/>
  <c r="R171"/>
  <c r="R175"/>
  <c r="P187"/>
  <c r="BK196"/>
  <c r="J196"/>
  <c r="J104"/>
  <c r="T196"/>
  <c r="P203"/>
  <c i="4" r="BK132"/>
  <c r="J132"/>
  <c r="J100"/>
  <c r="R132"/>
  <c r="R131"/>
  <c r="BK144"/>
  <c r="J144"/>
  <c r="J102"/>
  <c r="P144"/>
  <c r="T144"/>
  <c i="2" r="P123"/>
  <c r="P122"/>
  <c r="P121"/>
  <c i="1" r="AU95"/>
  <c i="2" r="BK127"/>
  <c r="J127"/>
  <c r="J99"/>
  <c r="R127"/>
  <c r="T133"/>
  <c i="3" r="BK127"/>
  <c r="J127"/>
  <c r="J98"/>
  <c r="BK136"/>
  <c r="J136"/>
  <c r="J99"/>
  <c r="P152"/>
  <c r="BK171"/>
  <c r="J171"/>
  <c r="J101"/>
  <c r="T171"/>
  <c r="P175"/>
  <c r="BK187"/>
  <c r="J187"/>
  <c r="J103"/>
  <c r="T187"/>
  <c r="R196"/>
  <c r="R203"/>
  <c i="4" r="P132"/>
  <c r="P131"/>
  <c r="T132"/>
  <c r="T131"/>
  <c r="R144"/>
  <c r="BK163"/>
  <c r="J163"/>
  <c r="J103"/>
  <c r="P163"/>
  <c r="R163"/>
  <c r="T163"/>
  <c i="2" r="BK137"/>
  <c r="J137"/>
  <c r="J101"/>
  <c i="4" r="BK129"/>
  <c r="J129"/>
  <c r="J98"/>
  <c r="BK188"/>
  <c r="J188"/>
  <c r="J105"/>
  <c r="BK190"/>
  <c r="J190"/>
  <c r="J106"/>
  <c r="BK192"/>
  <c r="J192"/>
  <c r="J107"/>
  <c r="F124"/>
  <c r="BE130"/>
  <c r="BE134"/>
  <c r="BE135"/>
  <c r="BE145"/>
  <c r="BE148"/>
  <c r="BE152"/>
  <c r="BE153"/>
  <c r="BE155"/>
  <c r="BE157"/>
  <c r="BE162"/>
  <c r="BE173"/>
  <c r="BE176"/>
  <c r="BE180"/>
  <c r="E85"/>
  <c r="BE133"/>
  <c r="BE136"/>
  <c r="BE138"/>
  <c r="BE141"/>
  <c r="BE158"/>
  <c r="BE165"/>
  <c r="BE166"/>
  <c r="BE168"/>
  <c r="BE170"/>
  <c r="BE172"/>
  <c r="BE183"/>
  <c r="BE185"/>
  <c r="BE191"/>
  <c r="BE193"/>
  <c r="J89"/>
  <c r="BE137"/>
  <c r="BE139"/>
  <c r="BE140"/>
  <c r="BE142"/>
  <c r="BE147"/>
  <c r="BE149"/>
  <c r="BE151"/>
  <c r="BE159"/>
  <c r="BE164"/>
  <c r="BE175"/>
  <c r="BE181"/>
  <c r="BE189"/>
  <c r="BE146"/>
  <c r="BE150"/>
  <c r="BE154"/>
  <c r="BE156"/>
  <c r="BE160"/>
  <c r="BE161"/>
  <c r="BE167"/>
  <c r="BE169"/>
  <c r="BE171"/>
  <c r="BE174"/>
  <c r="BE177"/>
  <c r="BE178"/>
  <c r="BE179"/>
  <c r="BE182"/>
  <c r="BE184"/>
  <c r="BE186"/>
  <c i="2" r="BK122"/>
  <c r="J122"/>
  <c r="J97"/>
  <c i="3" r="J89"/>
  <c r="BE133"/>
  <c r="BE138"/>
  <c r="BE140"/>
  <c r="BE144"/>
  <c r="BE150"/>
  <c r="BE151"/>
  <c r="BE157"/>
  <c r="BE162"/>
  <c r="BE173"/>
  <c r="BE174"/>
  <c r="BE176"/>
  <c r="BE178"/>
  <c r="BE179"/>
  <c r="E85"/>
  <c r="BE130"/>
  <c r="BE135"/>
  <c r="BE137"/>
  <c r="BE149"/>
  <c r="BE159"/>
  <c r="BE160"/>
  <c r="BE164"/>
  <c r="BE165"/>
  <c r="BE169"/>
  <c r="BE180"/>
  <c r="BE182"/>
  <c r="BE184"/>
  <c r="BE185"/>
  <c r="BE189"/>
  <c r="BE190"/>
  <c r="BE192"/>
  <c r="BE199"/>
  <c r="BE202"/>
  <c r="BE131"/>
  <c r="BE132"/>
  <c r="BE142"/>
  <c r="BE145"/>
  <c r="BE146"/>
  <c r="BE147"/>
  <c r="BE148"/>
  <c r="BE153"/>
  <c r="BE154"/>
  <c r="BE158"/>
  <c r="BE161"/>
  <c r="BE166"/>
  <c r="BE172"/>
  <c r="BE177"/>
  <c r="BE181"/>
  <c r="BE186"/>
  <c r="BE201"/>
  <c r="BE204"/>
  <c r="F92"/>
  <c r="BE128"/>
  <c r="BE129"/>
  <c r="BE134"/>
  <c r="BE139"/>
  <c r="BE141"/>
  <c r="BE143"/>
  <c r="BE155"/>
  <c r="BE156"/>
  <c r="BE163"/>
  <c r="BE167"/>
  <c r="BE168"/>
  <c r="BE170"/>
  <c r="BE183"/>
  <c r="BE188"/>
  <c r="BE191"/>
  <c r="BE193"/>
  <c r="BE194"/>
  <c r="BE195"/>
  <c r="BE197"/>
  <c r="BE198"/>
  <c r="BE200"/>
  <c r="BE205"/>
  <c i="2" r="F118"/>
  <c r="BE124"/>
  <c r="E85"/>
  <c r="BE138"/>
  <c r="J115"/>
  <c r="BE128"/>
  <c r="BE129"/>
  <c r="BE130"/>
  <c r="BE134"/>
  <c r="BE136"/>
  <c r="BE125"/>
  <c r="BE126"/>
  <c r="BE131"/>
  <c r="BE132"/>
  <c r="BE135"/>
  <c r="J34"/>
  <c i="1" r="AW95"/>
  <c i="3" r="J34"/>
  <c i="1" r="AW96"/>
  <c i="4" r="F35"/>
  <c i="1" r="BB97"/>
  <c i="2" r="F36"/>
  <c i="1" r="BC95"/>
  <c i="3" r="F36"/>
  <c i="1" r="BC96"/>
  <c i="4" r="F34"/>
  <c i="1" r="BA97"/>
  <c i="4" r="F36"/>
  <c i="1" r="BC97"/>
  <c i="2" r="F35"/>
  <c i="1" r="BB95"/>
  <c i="3" r="F35"/>
  <c i="1" r="BB96"/>
  <c i="4" r="J34"/>
  <c i="1" r="AW97"/>
  <c i="4" r="F37"/>
  <c i="1" r="BD97"/>
  <c i="2" r="F34"/>
  <c i="1" r="BA95"/>
  <c i="2" r="F37"/>
  <c i="1" r="BD95"/>
  <c i="3" r="F34"/>
  <c i="1" r="BA96"/>
  <c i="3" r="F37"/>
  <c i="1" r="BD96"/>
  <c i="4" l="1" r="R143"/>
  <c r="R127"/>
  <c i="3" r="T126"/>
  <c r="T125"/>
  <c r="P126"/>
  <c r="P125"/>
  <c i="1" r="AU96"/>
  <c i="4" r="T143"/>
  <c r="T127"/>
  <c r="P143"/>
  <c r="P127"/>
  <c i="1" r="AU97"/>
  <c i="3" r="R126"/>
  <c r="R125"/>
  <c i="2" r="R122"/>
  <c r="R121"/>
  <c i="3" r="BK126"/>
  <c r="J126"/>
  <c r="J97"/>
  <c i="4" r="BK128"/>
  <c r="J128"/>
  <c r="J97"/>
  <c r="BK131"/>
  <c r="J131"/>
  <c r="J99"/>
  <c r="BK143"/>
  <c r="J143"/>
  <c r="J101"/>
  <c r="BK187"/>
  <c r="J187"/>
  <c r="J104"/>
  <c i="2" r="BK121"/>
  <c r="J121"/>
  <c r="J33"/>
  <c i="1" r="AV95"/>
  <c r="AT95"/>
  <c i="2" r="F33"/>
  <c i="1" r="AZ95"/>
  <c i="3" r="F33"/>
  <c i="1" r="AZ96"/>
  <c i="4" r="J33"/>
  <c i="1" r="AV97"/>
  <c r="AT97"/>
  <c r="BA94"/>
  <c r="W30"/>
  <c r="BB94"/>
  <c r="AX94"/>
  <c i="2" r="J30"/>
  <c i="1" r="AG95"/>
  <c i="3" r="J33"/>
  <c i="1" r="AV96"/>
  <c r="AT96"/>
  <c r="BC94"/>
  <c r="W32"/>
  <c i="4" r="F33"/>
  <c i="1" r="AZ97"/>
  <c r="BD94"/>
  <c r="W33"/>
  <c i="3" l="1" r="BK125"/>
  <c r="J125"/>
  <c r="J96"/>
  <c i="4" r="BK127"/>
  <c r="J127"/>
  <c r="J96"/>
  <c i="1" r="AN95"/>
  <c i="2" r="J96"/>
  <c r="J39"/>
  <c i="1" r="AU94"/>
  <c r="W31"/>
  <c r="AZ94"/>
  <c r="W29"/>
  <c r="AW94"/>
  <c r="AK30"/>
  <c r="AY94"/>
  <c i="4" l="1" r="J30"/>
  <c i="1" r="AG97"/>
  <c i="3" r="J30"/>
  <c i="1" r="AG96"/>
  <c r="AN96"/>
  <c r="AV94"/>
  <c r="AK29"/>
  <c i="4" l="1" r="J39"/>
  <c i="3" r="J39"/>
  <c i="1"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<sst xmlns="http://schemas.openxmlformats.org/spreadsheetml/2006/main">
  <si>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</si>
  <si>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</si>
  <si>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</si>
  <si>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</si>
  <si>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</si>
  <si>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{a4e51377-463e-4e90-ac6e-10cb036b8536}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</si>
  <si>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</si>
  <si>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</si>
  <si>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</si>
  <si>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</si>
  <si>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</si>
  <si>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</si>
  <si>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</si>
  <si>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</si>
  <si>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</si>
  <si>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</si>
  <si>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</si>
  <si>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Otrokovice, třída T.Bati - chodník u SPŠ</t>
  </si>
  <si>
    <t>KSO:</t>
  </si>
  <si>
    <t>CC-CZ:</t>
  </si>
  <si>
    <t>Místo:</t>
  </si>
  <si>
    <t>Otrokovice, m.č. Bahňák</t>
  </si>
  <si>
    <t>Datum:</t>
  </si>
  <si>
    <t>16. 2. 2024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</si>
  <si>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</si>
  <si>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</si>
  <si>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</si>
  <si>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</si>
  <si>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</si>
  <si>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</si>
  <si>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</si>
  <si>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</si>
  <si>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</si>
  <si>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</si>
  <si>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</si>
  <si>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</si>
  <si>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</si>
  <si>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</si>
  <si>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</si>
  <si>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</si>
  <si>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</si>
  <si>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</si>
  <si>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</si>
  <si>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</si>
  <si>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</si>
  <si>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</si>
  <si>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</si>
  <si>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</si>
  <si>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</si>
  <si>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</si>
  <si>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</si>
  <si>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</si>
  <si>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</si>
  <si>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</si>
  <si>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</si>
  <si>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</si>
  <si>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</si>
  <si>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</si>
  <si>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</si>
  <si>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</si>
  <si>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</si>
  <si>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</si>
  <si>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</si>
  <si>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</si>
  <si>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</si>
  <si>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</si>
  <si>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</si>
  <si>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</si>
  <si>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</si>
  <si>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</si>
  <si>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</si>
  <si>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</si>
  <si>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</si>
  <si>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</si>
  <si>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</si>
  <si>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</si>
  <si>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</si>
  <si>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</si>
  <si>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</si>
  <si>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</si>
  <si>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</si>
  <si>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</si>
  <si>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</si>
  <si>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</si>
  <si>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</si>
  <si>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{f4175a6b-3ad4-43b9-8c3a-4ad2443c16ed}</t>
  </si>
  <si>
    <t>2</t>
  </si>
  <si>
    <t>SO 101</t>
  </si>
  <si>
    <t>Chodník</t>
  </si>
  <si>
    <t>{f3706d8a-5760-4bb7-81ab-5694e84c9bb9}</t>
  </si>
  <si>
    <t>SO 401</t>
  </si>
  <si>
    <t>Veřejné osvětlení</t>
  </si>
  <si>
    <t>{73921002-f26e-447c-9246-983fd8b8a5ea}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</si>
  <si>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</si>
  <si>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</si>
  <si>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</si>
  <si>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</si>
  <si>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</si>
  <si>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</si>
  <si>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</si>
  <si>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</si>
  <si>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</si>
  <si>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</si>
  <si>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</si>
  <si>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</si>
  <si>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</si>
  <si>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</si>
  <si>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</si>
  <si>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</si>
  <si>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</si>
  <si>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</si>
  <si>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</si>
  <si>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</si>
  <si>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</si>
  <si>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</si>
  <si>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</si>
  <si>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</si>
  <si>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</si>
  <si>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</si>
  <si>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</si>
  <si>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</si>
  <si>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</si>
  <si>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</si>
  <si>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</si>
  <si>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</si>
  <si>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</si>
  <si>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</si>
  <si>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</si>
  <si>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</si>
  <si>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</si>
  <si>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1973032392</t>
  </si>
  <si>
    <t>012303000</t>
  </si>
  <si>
    <t>Geodetické práce po výstavbě</t>
  </si>
  <si>
    <t>kompl.</t>
  </si>
  <si>
    <t>-1681702340</t>
  </si>
  <si>
    <t>3</t>
  </si>
  <si>
    <t>013254000</t>
  </si>
  <si>
    <t>Dokumentace skutečného provedení stavby</t>
  </si>
  <si>
    <t>hodin</t>
  </si>
  <si>
    <t>-2003590276</t>
  </si>
  <si>
    <t>VRN3</t>
  </si>
  <si>
    <t>Zařízení staveniště</t>
  </si>
  <si>
    <t>4</t>
  </si>
  <si>
    <t>031002000</t>
  </si>
  <si>
    <t>Související práce pro zařízení staveniště</t>
  </si>
  <si>
    <t>komplet</t>
  </si>
  <si>
    <t>-341423652</t>
  </si>
  <si>
    <t>032002000</t>
  </si>
  <si>
    <t>Vybavení staveniště</t>
  </si>
  <si>
    <t>-1959697414</t>
  </si>
  <si>
    <t>6</t>
  </si>
  <si>
    <t>033002000</t>
  </si>
  <si>
    <t>Připojení staveniště na inženýrské sítě</t>
  </si>
  <si>
    <t>-1056339988</t>
  </si>
  <si>
    <t>7</t>
  </si>
  <si>
    <t>034002000</t>
  </si>
  <si>
    <t>Zabezpečení staveniště</t>
  </si>
  <si>
    <t>kompl</t>
  </si>
  <si>
    <t>-1796987266</t>
  </si>
  <si>
    <t>8</t>
  </si>
  <si>
    <t>039002000</t>
  </si>
  <si>
    <t>Zrušení zařízení staveniště</t>
  </si>
  <si>
    <t>-526143045</t>
  </si>
  <si>
    <t>VRN4</t>
  </si>
  <si>
    <t>Inženýrská činnost</t>
  </si>
  <si>
    <t>9</t>
  </si>
  <si>
    <t>043002000</t>
  </si>
  <si>
    <t>Zkoušky a ostatní měření</t>
  </si>
  <si>
    <t>328458871</t>
  </si>
  <si>
    <t>10</t>
  </si>
  <si>
    <t>0431030R2</t>
  </si>
  <si>
    <t>Zkoušky konstrukcí</t>
  </si>
  <si>
    <t>ks</t>
  </si>
  <si>
    <t>-115153691</t>
  </si>
  <si>
    <t>11</t>
  </si>
  <si>
    <t>045002000</t>
  </si>
  <si>
    <t>Kompletační a koordinační činnost</t>
  </si>
  <si>
    <t>381962746</t>
  </si>
  <si>
    <t>VRN9</t>
  </si>
  <si>
    <t>Ostatní náklady</t>
  </si>
  <si>
    <t>092002000</t>
  </si>
  <si>
    <t>Ostatní náklady související s provozem</t>
  </si>
  <si>
    <t>-1006135177</t>
  </si>
  <si>
    <t>SO 101 - Chodník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</si>
  <si>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</si>
  <si>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</si>
  <si>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</si>
  <si>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</si>
  <si>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21 - Zakládání - úprava podloží a základové spáry, zlepšování vlastností hornin</t>
  </si>
  <si>
    <t xml:space="preserve">    5 - Komunikace pozemní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</si>
  <si>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</si>
  <si>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</si>
  <si>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</si>
  <si>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</si>
  <si>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</si>
  <si>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</si>
  <si>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122252203</t>
  </si>
  <si>
    <t>Odkopávky a prokopávky nezapažené pro silnice a dálnice strojně v hornině třídy těžitelnosti I do 100 m3</t>
  </si>
  <si>
    <t>m3</t>
  </si>
  <si>
    <t>-733423582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</si>
  <si>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</si>
  <si>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</si>
  <si>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1620692459</t>
  </si>
  <si>
    <t>171251201.1</t>
  </si>
  <si>
    <t>Uložení sypaniny na skládky nebo meziskládky bez hutnění s upravením uložené sypaniny do předepsaného tvaru</t>
  </si>
  <si>
    <t>2130988863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</si>
  <si>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</si>
  <si>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</si>
  <si>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1331117620</t>
  </si>
  <si>
    <t>167151111</t>
  </si>
  <si>
    <t>Nakládání, skládání a překládání neulehlého výkopku nebo sypaniny strojně nakládání, množství přes 100 m3, z hornin třídy těžitelnosti I, skupiny 1 až 3</t>
  </si>
  <si>
    <t>1874779141</t>
  </si>
  <si>
    <t>171251101</t>
  </si>
  <si>
    <t>Uložení sypanin do násypů strojně s rozprostřením sypaniny ve vrstvách a s hrubým urovnáním nezhutněných jakékoliv třídy těžitelnosti</t>
  </si>
  <si>
    <t>-869246548</t>
  </si>
  <si>
    <t>171201211</t>
  </si>
  <si>
    <t>Poplatek za uložení stavebního odpadu na skládce (skládkovné) zeminy a kameniva zatříděného do Katalogu odpadů pod kódem 170 504</t>
  </si>
  <si>
    <t>t</t>
  </si>
  <si>
    <t>1867431369</t>
  </si>
  <si>
    <t>181152302</t>
  </si>
  <si>
    <t>Úprava pláně na stavbách silnic a dálnic strojně v zářezech mimo skalních se zhutněním</t>
  </si>
  <si>
    <t>m2</t>
  </si>
  <si>
    <t>381500994</t>
  </si>
  <si>
    <t>Přípravné a přidružené práce</t>
  </si>
  <si>
    <t>111251101</t>
  </si>
  <si>
    <t>Odstranění křovin a stromů s odstraněním kořenů strojně průměru kmene do 100 mm v rovině nebo ve svahu sklonu terénu do 1:5, při celkové ploše do 100 m2</t>
  </si>
  <si>
    <t>278225552</t>
  </si>
  <si>
    <t>112155315</t>
  </si>
  <si>
    <t>Štěpkování s naložením na dopravní prostředek a odvozem do 20 km keřového porostu hustého</t>
  </si>
  <si>
    <t>-897969145</t>
  </si>
  <si>
    <t>121151113</t>
  </si>
  <si>
    <t>Sejmutí ornice strojně při souvislé ploše přes 100 do 500 m2, tl. vrstvy do 200 mm</t>
  </si>
  <si>
    <t>-609470556</t>
  </si>
  <si>
    <t>162206113</t>
  </si>
  <si>
    <t>Vodorovné přemístění výkopku bez naložení, avšak se složením zemin schopných zúrodnění, na vzdálenost přes 50 do 100 m</t>
  </si>
  <si>
    <t>883449779</t>
  </si>
  <si>
    <t>13</t>
  </si>
  <si>
    <t>171251201</t>
  </si>
  <si>
    <t>-1345097007</t>
  </si>
  <si>
    <t>14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</si>
  <si>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</si>
  <si>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</si>
  <si>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-1789644232</t>
  </si>
  <si>
    <t>15</t>
  </si>
  <si>
    <t>113106136</t>
  </si>
  <si>
    <t>Rozebrání dlažeb komunikací pro pěší s přemístěním hmot na skládku na vzdálenost do 3 m nebo s naložením na dopravní prostředek s ložem z kameniva nebo živice a s jakoukoliv výplní spár strojně plochy jednotlivě do 50 m2 z vegetační dlažby betonové</t>
  </si>
  <si>
    <t>61472372</t>
  </si>
  <si>
    <t>16</t>
  </si>
  <si>
    <t>113154114</t>
  </si>
  <si>
    <t>Frézování živičného podkladu nebo krytu s naložením na dopravní prostředek plochy do 500 m2 bez překážek v trase pruhu šířky do 0,5 m, tloušťky vrstvy 100 mm</t>
  </si>
  <si>
    <t>640826802</t>
  </si>
  <si>
    <t>17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</si>
  <si>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</si>
  <si>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</si>
  <si>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1003543127</t>
  </si>
  <si>
    <t>18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</si>
  <si>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</si>
  <si>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</si>
  <si>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15600290</t>
  </si>
  <si>
    <t>19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</si>
  <si>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</si>
  <si>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</si>
  <si>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</si>
  <si>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653856222</t>
  </si>
  <si>
    <t>20</t>
  </si>
  <si>
    <t>919735112</t>
  </si>
  <si>
    <t xml:space="preserve">Řezání stávajícího živičného krytu nebo podkladu  hloubky přes 50 do 100 mm</t>
  </si>
  <si>
    <t>-459398526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</si>
  <si>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</si>
  <si>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</si>
  <si>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-840174598</t>
  </si>
  <si>
    <t>22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</si>
  <si>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</si>
  <si>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</si>
  <si>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381919721</t>
  </si>
  <si>
    <t>23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</si>
  <si>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</si>
  <si>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</si>
  <si>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-2098390624</t>
  </si>
  <si>
    <t>Zemní práce - povrchové úpravy terénu</t>
  </si>
  <si>
    <t>24</t>
  </si>
  <si>
    <t>869079022</t>
  </si>
  <si>
    <t>25</t>
  </si>
  <si>
    <t>167103101</t>
  </si>
  <si>
    <t>Nakládání neulehlého výkopku z hromad zeminy schopné zúrodnění</t>
  </si>
  <si>
    <t>-667559690</t>
  </si>
  <si>
    <t>26</t>
  </si>
  <si>
    <t>17411110R</t>
  </si>
  <si>
    <t xml:space="preserve">Prohození  zeminy schopné zúrodnění sítem</t>
  </si>
  <si>
    <t>-1701809297</t>
  </si>
  <si>
    <t>27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</si>
  <si>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</si>
  <si>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</si>
  <si>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917594543</t>
  </si>
  <si>
    <t>28</t>
  </si>
  <si>
    <t>181351103</t>
  </si>
  <si>
    <t>Rozprostření a urovnání ornice v rovině nebo ve svahu sklonu do 1:5 strojně při souvislé ploše přes 100 do 500 m2, tl. vrstvy do 200 mm</t>
  </si>
  <si>
    <t>-2062051105</t>
  </si>
  <si>
    <t>29</t>
  </si>
  <si>
    <t>M</t>
  </si>
  <si>
    <t>1036410R</t>
  </si>
  <si>
    <t xml:space="preserve">zemina pro terénní úpravy -  zemina vhodná k zúrodnění</t>
  </si>
  <si>
    <t>-1403437949</t>
  </si>
  <si>
    <t>30</t>
  </si>
  <si>
    <t>181411131</t>
  </si>
  <si>
    <t>Založení trávníku na půdě předem připravené plochy do 1000 m2 výsevem včetně utažení parkového v rovině nebo na svahu do 1:5</t>
  </si>
  <si>
    <t>-508928318</t>
  </si>
  <si>
    <t>31</t>
  </si>
  <si>
    <t>00572410</t>
  </si>
  <si>
    <t>osivo směs travní parková</t>
  </si>
  <si>
    <t>kg</t>
  </si>
  <si>
    <t>1057112658</t>
  </si>
  <si>
    <t>32</t>
  </si>
  <si>
    <t>183403113</t>
  </si>
  <si>
    <t xml:space="preserve">Obdělání půdy  frézováním v rovině nebo na svahu do 1:5</t>
  </si>
  <si>
    <t>388431415</t>
  </si>
  <si>
    <t>33</t>
  </si>
  <si>
    <t>183403151</t>
  </si>
  <si>
    <t xml:space="preserve">Obdělání půdy  smykováním v rovině nebo na svahu do 1:5</t>
  </si>
  <si>
    <t>-1461498978</t>
  </si>
  <si>
    <t>34</t>
  </si>
  <si>
    <t>183403152</t>
  </si>
  <si>
    <t xml:space="preserve">Obdělání půdy  vláčením v rovině nebo na svahu do 1:5</t>
  </si>
  <si>
    <t>900222054</t>
  </si>
  <si>
    <t>35</t>
  </si>
  <si>
    <t>183403153</t>
  </si>
  <si>
    <t xml:space="preserve">Obdělání půdy  hrabáním v rovině nebo na svahu do 1:5</t>
  </si>
  <si>
    <t>-223878061</t>
  </si>
  <si>
    <t>36</t>
  </si>
  <si>
    <t>184853511</t>
  </si>
  <si>
    <t>Chemické odplevelení půdy před založením kultury, trávníku nebo zpevněných ploch strojně o výměře jednotlivě přes 20 m2 postřikem na široko v rovině nebo na svahu do 1:5</t>
  </si>
  <si>
    <t>1545942191</t>
  </si>
  <si>
    <t>37</t>
  </si>
  <si>
    <t>185802113</t>
  </si>
  <si>
    <t xml:space="preserve">Hnojení půdy nebo trávníku  v rovině nebo na svahu do 1:5 umělým hnojivem na široko</t>
  </si>
  <si>
    <t>-1794203660</t>
  </si>
  <si>
    <t>38</t>
  </si>
  <si>
    <t>25191155</t>
  </si>
  <si>
    <t>hnojivo průmyslové Cererit</t>
  </si>
  <si>
    <t>-2109100865</t>
  </si>
  <si>
    <t>39</t>
  </si>
  <si>
    <t>185803111</t>
  </si>
  <si>
    <t>Ošetření trávníku jednorázové v rovině nebo na svahu do 1:5</t>
  </si>
  <si>
    <t>295457715</t>
  </si>
  <si>
    <t>40</t>
  </si>
  <si>
    <t>185804215</t>
  </si>
  <si>
    <t>Vypletí v rovině nebo na svahu do 1:5 trávníku po výsevu</t>
  </si>
  <si>
    <t>223147568</t>
  </si>
  <si>
    <t>41</t>
  </si>
  <si>
    <t>185804312</t>
  </si>
  <si>
    <t>Zalití rostlin vodou plochy záhonů jednotlivě přes 20 m2</t>
  </si>
  <si>
    <t>134676920</t>
  </si>
  <si>
    <t>Zakládání - úprava podloží a základové spáry, zlepšování vlastností hornin</t>
  </si>
  <si>
    <t>42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</si>
  <si>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</si>
  <si>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</si>
  <si>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-29153495</t>
  </si>
  <si>
    <t>43</t>
  </si>
  <si>
    <t>69311201</t>
  </si>
  <si>
    <t>geotextilie netkaná PES+PP 400g/m2</t>
  </si>
  <si>
    <t>1864552298</t>
  </si>
  <si>
    <t>44</t>
  </si>
  <si>
    <t>462451114</t>
  </si>
  <si>
    <t>Prolití konstrukce z kamene kamenného záhozu cementovou maltou MC-25</t>
  </si>
  <si>
    <t>-1595257237</t>
  </si>
  <si>
    <t>Komunikace pozemní</t>
  </si>
  <si>
    <t>45</t>
  </si>
  <si>
    <t>564861011</t>
  </si>
  <si>
    <t>Podklad ze štěrkodrti ŠD s rozprostřením a zhutněním plochy jednotlivě do 100 m2, po zhutnění tl. 200 mm</t>
  </si>
  <si>
    <t>-870248272</t>
  </si>
  <si>
    <t>46</t>
  </si>
  <si>
    <t>564871116</t>
  </si>
  <si>
    <t>Podklad ze štěrkodrti ŠD s rozprostřením a zhutněním plochy přes 100 m2, po zhutnění tl. 300 mm</t>
  </si>
  <si>
    <t>-333377581</t>
  </si>
  <si>
    <t>47</t>
  </si>
  <si>
    <t>565155101</t>
  </si>
  <si>
    <t xml:space="preserve">Asfaltový beton vrstva podkladní ACP 16+  s rozprostřením a zhutněním v pruhu šířky do 1,5 m, po zhutnění tl. 70 mm</t>
  </si>
  <si>
    <t>549579976</t>
  </si>
  <si>
    <t>48</t>
  </si>
  <si>
    <t>566901132</t>
  </si>
  <si>
    <t>Vyspravení podkladu po překopech inženýrských sítí plochy do 15 m2 s rozprostřením a zhutněním štěrkodrtí tl. 150 mm</t>
  </si>
  <si>
    <t>-1239895386</t>
  </si>
  <si>
    <t>49</t>
  </si>
  <si>
    <t>566901161</t>
  </si>
  <si>
    <t>Vyspravení podkladu po překopech inženýrských sítí plochy do 15 m2 s rozprostřením a zhutněním obalovaným kamenivem ACP (OK) tl. 100 mm</t>
  </si>
  <si>
    <t>759179144</t>
  </si>
  <si>
    <t>50</t>
  </si>
  <si>
    <t>573111113</t>
  </si>
  <si>
    <t>Postřik infiltrační PI z asfaltu silničního s posypem kamenivem, v množství 1,50 kg/m2</t>
  </si>
  <si>
    <t>-124906697</t>
  </si>
  <si>
    <t>51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</si>
  <si>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</si>
  <si>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</si>
  <si>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2098103858</t>
  </si>
  <si>
    <t>52</t>
  </si>
  <si>
    <t>59245020</t>
  </si>
  <si>
    <t>dlažba tvar obdélník betonová 200x100x80mm přírodní</t>
  </si>
  <si>
    <t>-709262919</t>
  </si>
  <si>
    <t>53</t>
  </si>
  <si>
    <t>59245226</t>
  </si>
  <si>
    <t>dlažba tvar obdélník betonová pro nevidomé 200x100x80mm barevná</t>
  </si>
  <si>
    <t>-1878068493</t>
  </si>
  <si>
    <t>54</t>
  </si>
  <si>
    <t>596412210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</si>
  <si>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</si>
  <si>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-855062897</t>
  </si>
  <si>
    <t>55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</si>
  <si>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</si>
  <si>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</si>
  <si>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-1460855119</t>
  </si>
  <si>
    <t>Ostatní konstrukce a práce, bourání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</si>
  <si>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</si>
  <si>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</si>
  <si>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</si>
  <si>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-150204523</t>
  </si>
  <si>
    <t>57</t>
  </si>
  <si>
    <t>59217031</t>
  </si>
  <si>
    <t>obrubník betonový silniční 100 x 15 x 25 cm</t>
  </si>
  <si>
    <t>1804513649</t>
  </si>
  <si>
    <t>58</t>
  </si>
  <si>
    <t>59217029</t>
  </si>
  <si>
    <t>obrubník betonový silniční nájezdový 100x15x15 cm</t>
  </si>
  <si>
    <t>-907351069</t>
  </si>
  <si>
    <t>59</t>
  </si>
  <si>
    <t>59217030</t>
  </si>
  <si>
    <t>obrubník betonový silniční přechodový 100x15x15-25 cm</t>
  </si>
  <si>
    <t>-1751063336</t>
  </si>
  <si>
    <t>60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</si>
  <si>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</si>
  <si>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</si>
  <si>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651533411</t>
  </si>
  <si>
    <t>61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</si>
  <si>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</si>
  <si>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</si>
  <si>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-1597720023</t>
  </si>
  <si>
    <t>62</t>
  </si>
  <si>
    <t>59217017</t>
  </si>
  <si>
    <t>obrubník betonový chodníkový 100x10x25 cm</t>
  </si>
  <si>
    <t>1462503070</t>
  </si>
  <si>
    <t>63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</si>
  <si>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</si>
  <si>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</si>
  <si>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1273212361</t>
  </si>
  <si>
    <t>99</t>
  </si>
  <si>
    <t>Přesun hmot a manipulace se sutí</t>
  </si>
  <si>
    <t>64</t>
  </si>
  <si>
    <t>997221551</t>
  </si>
  <si>
    <t xml:space="preserve">Vodorovná doprava suti  bez naložení, ale se složením a s hrubým urovnáním ze sypkých materiálů, na vzdálenost do 1 km</t>
  </si>
  <si>
    <t>1906047778</t>
  </si>
  <si>
    <t>65</t>
  </si>
  <si>
    <t>997221559</t>
  </si>
  <si>
    <t xml:space="preserve">Vodorovná doprava suti  bez naložení, ale se složením a s hrubým urovnáním Příplatek k ceně za každý další i započatý 1 km přes 1 km</t>
  </si>
  <si>
    <t>548920268</t>
  </si>
  <si>
    <t>66</t>
  </si>
  <si>
    <t>997221561</t>
  </si>
  <si>
    <t xml:space="preserve">Vodorovná doprava suti  bez naložení, ale se složením a s hrubým urovnáním z kusových materiálů, na vzdálenost do 1 km</t>
  </si>
  <si>
    <t>1281784180</t>
  </si>
  <si>
    <t>67</t>
  </si>
  <si>
    <t>997221569</t>
  </si>
  <si>
    <t>-1233463307</t>
  </si>
  <si>
    <t>68</t>
  </si>
  <si>
    <t>997221655</t>
  </si>
  <si>
    <t>Poplatek za uložení stavebního odpadu na skládce (skládkovné) zeminy a kamení zatříděného do Katalogu odpadů pod kódem 17 05 04</t>
  </si>
  <si>
    <t>1917693803</t>
  </si>
  <si>
    <t>69</t>
  </si>
  <si>
    <t>99722186R</t>
  </si>
  <si>
    <t>Poplatek za recykllaci</t>
  </si>
  <si>
    <t>213032719</t>
  </si>
  <si>
    <t>998</t>
  </si>
  <si>
    <t>Přesun hmot</t>
  </si>
  <si>
    <t>70</t>
  </si>
  <si>
    <t>998223011</t>
  </si>
  <si>
    <t xml:space="preserve">Přesun hmot pro pozemní komunikace s krytem dlážděným  dopravní vzdálenost do 200 m jakékoliv délky objektu</t>
  </si>
  <si>
    <t>-1512656641</t>
  </si>
  <si>
    <t>71</t>
  </si>
  <si>
    <t>998223091</t>
  </si>
  <si>
    <t xml:space="preserve">Přesun hmot pro pozemní komunikace s krytem dlážděným  Příplatek k ceně za zvětšený přesun přes vymezenou největší dopravní vzdálenost do 1000 m</t>
  </si>
  <si>
    <t>-188275695</t>
  </si>
  <si>
    <t>SO 401 - Veřejné osvětlení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</si>
  <si>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</si>
  <si>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</si>
  <si>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</si>
  <si>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</si>
  <si>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</si>
  <si>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HZS - Hodinové zúčtovací sazby</t>
  </si>
  <si>
    <t>945421110</t>
  </si>
  <si>
    <t xml:space="preserve">Hydraulická zvedací plošina včetně obsluhy  instalovaná na automobilovém podvozku, výšky zdvihu do 18 m</t>
  </si>
  <si>
    <t>hod</t>
  </si>
  <si>
    <t>1835366008</t>
  </si>
  <si>
    <t>PSV</t>
  </si>
  <si>
    <t>Práce a dodávky PSV</t>
  </si>
  <si>
    <t>741</t>
  </si>
  <si>
    <t>Elektroinstalace - silnoproud</t>
  </si>
  <si>
    <t>741122142</t>
  </si>
  <si>
    <t>Montáž kabelů měděných bez ukončení uložených v trubkách zatažených plných kulatých nebo bezhalogenových (např. CYKY) počtu a průřezu žil 5x1,5 až 2,5 mm2</t>
  </si>
  <si>
    <t>74574761</t>
  </si>
  <si>
    <t>34111090</t>
  </si>
  <si>
    <t>kabel instalační jádro Cu plné izolace PVC plášť PVC 450/750V (CYKY) 5x1,5mm2</t>
  </si>
  <si>
    <t>-108649437</t>
  </si>
  <si>
    <t>741122145</t>
  </si>
  <si>
    <t>Montáž kabelů měděných bez ukončení uložených v trubkách zatažených plných kulatých nebo bezhalogenových (např. CYKY) počtu a průřezu žil 5x16 mm2</t>
  </si>
  <si>
    <t>187957052</t>
  </si>
  <si>
    <t>34113035</t>
  </si>
  <si>
    <t>kabel instalační jádro Cu plné izolace PVC plášť PVC 450/750V (CYKY) 5x16mm2</t>
  </si>
  <si>
    <t>1301376611</t>
  </si>
  <si>
    <t>741128022</t>
  </si>
  <si>
    <t>Ostatní práce při montáži vodičů a kabelů Příplatek k cenám montáže vodičů a kabelů za zatahování vodičů a kabelů do tvárnicových tras s komorami nebo do kolektorů, hmotnosti do 2 kg</t>
  </si>
  <si>
    <t>938227896</t>
  </si>
  <si>
    <t>741130021</t>
  </si>
  <si>
    <t>Ukončení vodičů izolovaných s označením a zapojením na svorkovnici s otevřením a uzavřením krytu, průřezu žíly do 2,5 mm2</t>
  </si>
  <si>
    <t>kus</t>
  </si>
  <si>
    <t>-881222033</t>
  </si>
  <si>
    <t>741130025</t>
  </si>
  <si>
    <t>Ukončení vodičů a kabelů izolovaných s označením a zapojením na svorkovnici s otevřením a uzavřením krytu, průřezu žíly do 16 mm2</t>
  </si>
  <si>
    <t>220462297</t>
  </si>
  <si>
    <t>74113600R</t>
  </si>
  <si>
    <t>Propojení kabel celoplastový spojkou venkovní smršťovací do 1 kV 5x16 mm2</t>
  </si>
  <si>
    <t>-1238703451</t>
  </si>
  <si>
    <t>35436030</t>
  </si>
  <si>
    <t>spojka kabelová smršťovaná přímá do 1kV 91ahsc-35/5 5x6-35mm</t>
  </si>
  <si>
    <t>-1765483202</t>
  </si>
  <si>
    <t>74176106R</t>
  </si>
  <si>
    <t>Podružný materiál - kompletní</t>
  </si>
  <si>
    <t>-1898083124</t>
  </si>
  <si>
    <t>Práce a dodávky M</t>
  </si>
  <si>
    <t>21-M</t>
  </si>
  <si>
    <t>Elektromontáže</t>
  </si>
  <si>
    <t>218202016</t>
  </si>
  <si>
    <t>Demontáž svítidel výbojkových s odpojením vodičů průmyslových nebo venkovních ze sloupku parkového</t>
  </si>
  <si>
    <t>1434299349</t>
  </si>
  <si>
    <t>218204002</t>
  </si>
  <si>
    <t>Demontáž stožárů osvětlení parkových ocelových</t>
  </si>
  <si>
    <t>-843822404</t>
  </si>
  <si>
    <t>218204201</t>
  </si>
  <si>
    <t>Demontáž elektrovýzbroje stožárů osvětlení 1 okruh</t>
  </si>
  <si>
    <t>-1810739705</t>
  </si>
  <si>
    <t>210203902</t>
  </si>
  <si>
    <t>Montáž svítidel LED se zapojením vodičů průmyslových nebo venkovních na sloupek parkový</t>
  </si>
  <si>
    <t>-1425704149</t>
  </si>
  <si>
    <t>3477402R</t>
  </si>
  <si>
    <t>svítidlo parkové LED 30W, vč. světelného zdroje a předřadníku, parametry viz.projektová dokumentace- kompletní dodávka</t>
  </si>
  <si>
    <t>128</t>
  </si>
  <si>
    <t>1706766920</t>
  </si>
  <si>
    <t>210204002</t>
  </si>
  <si>
    <t>Montáž stožárů osvětlení parkových ocelových</t>
  </si>
  <si>
    <t>-1171701117</t>
  </si>
  <si>
    <t>3167406R</t>
  </si>
  <si>
    <t>stožár osvětlovací sadový v. 5,0 m (celkové délky 6,0m), třístupňový, oboustranně žárové zinkovaný - viz.projektová dokumentace</t>
  </si>
  <si>
    <t>-1127878375</t>
  </si>
  <si>
    <t>31674124</t>
  </si>
  <si>
    <t>manžeta plastová ochranná na stožár d=133mm</t>
  </si>
  <si>
    <t>-1314101199</t>
  </si>
  <si>
    <t>210204201</t>
  </si>
  <si>
    <t xml:space="preserve">Montáž elektrovýzbroje stožárů osvětlení  1 okruh - viz.projektová dokumentace</t>
  </si>
  <si>
    <t>1486617961</t>
  </si>
  <si>
    <t>31674135</t>
  </si>
  <si>
    <t>výzbroj stožárová SV 6.16.5p</t>
  </si>
  <si>
    <t>718853122</t>
  </si>
  <si>
    <t>210220020</t>
  </si>
  <si>
    <t>Montáž uzemňovacího vedení s upevněním, propojením a připojením pomocí svorek v zemi s izolací spojů vodičů FeZn páskou průřezu do 120 mm2 v městské zástavbě</t>
  </si>
  <si>
    <t>-1863354239</t>
  </si>
  <si>
    <t>35442062</t>
  </si>
  <si>
    <t>pás zemnící 30x4mm FeZn</t>
  </si>
  <si>
    <t>1382456866</t>
  </si>
  <si>
    <t>210220022</t>
  </si>
  <si>
    <t>Montáž uzemňovacího vedení vodičů FeZn pomocí svorek v zemi drátem průměru do 10 mm ve městské zástavbě</t>
  </si>
  <si>
    <t>-136924245</t>
  </si>
  <si>
    <t>35441073</t>
  </si>
  <si>
    <t>drát D 10mm FeZn</t>
  </si>
  <si>
    <t>373534293</t>
  </si>
  <si>
    <t>210220300</t>
  </si>
  <si>
    <t>Montáž svorka hromosvodná s jedním šroubem</t>
  </si>
  <si>
    <t>-2143524814</t>
  </si>
  <si>
    <t>35431000.1</t>
  </si>
  <si>
    <t>svorka uzemnění FeZn univerzální</t>
  </si>
  <si>
    <t>1904821344</t>
  </si>
  <si>
    <t>210220301</t>
  </si>
  <si>
    <t>Montáž hromosvodného vedení svorek se 2 šrouby</t>
  </si>
  <si>
    <t>-152774664</t>
  </si>
  <si>
    <t>35431019</t>
  </si>
  <si>
    <t>svorka uzemnění FeZn připojovací na kovové části pro 1 vodič D 7-10mm -plochá, 2 šrouby</t>
  </si>
  <si>
    <t>-1374937456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</si>
  <si>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</si>
  <si>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</si>
  <si>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</si>
  <si>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</si>
  <si>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</si>
  <si>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1202399822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</si>
  <si>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</si>
  <si>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</si>
  <si>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-1875660304</t>
  </si>
  <si>
    <t>460171162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</si>
  <si>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</si>
  <si>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1342019920</t>
  </si>
  <si>
    <t>460341113</t>
  </si>
  <si>
    <t>Vodorovné přemístění (odvoz) horniny dopravními prostředky včetně složení, bez naložení a rozprostření jakékoliv třídy, na vzdálenost přes 500 do 1000 m</t>
  </si>
  <si>
    <t>-922212003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</si>
  <si>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</si>
  <si>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</si>
  <si>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595706079</t>
  </si>
  <si>
    <t>460361111</t>
  </si>
  <si>
    <t>Poplatek (skládkovné) za uložení zeminy na skládce zatříděné do Katalogu odpadů pod kódem 17 05 04</t>
  </si>
  <si>
    <t>1897687060</t>
  </si>
  <si>
    <t>460411122</t>
  </si>
  <si>
    <t>Zásyp jam strojně s uložením výkopku ve vrstvách a urovnáním povrchu s přemístění sypaniny ze vzdálenosti do 10 m se zhutněním z horniny třídy těžitelnosti I skupiny 3</t>
  </si>
  <si>
    <t>-1037428421</t>
  </si>
  <si>
    <t>460451172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</si>
  <si>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</si>
  <si>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1938350601</t>
  </si>
  <si>
    <t>58344171</t>
  </si>
  <si>
    <t>štěrkodrť frakce 0/32</t>
  </si>
  <si>
    <t>-495385706</t>
  </si>
  <si>
    <t>460611113</t>
  </si>
  <si>
    <t>Vrty pro stožáry nadzemního vedení nepažené, hloubky do 2 m průměru do 55 cm, v hornině třídy vrtatelnosti III</t>
  </si>
  <si>
    <t>477158658</t>
  </si>
  <si>
    <t>460631127</t>
  </si>
  <si>
    <t>Zemní protlaky neřízený zemní protlak (krtek) v hornině třídy těžitelnosti I a II skupiny 3 a 4 průměr protlaku přes 125 do 160 mm</t>
  </si>
  <si>
    <t>-370328847</t>
  </si>
  <si>
    <t>14011098</t>
  </si>
  <si>
    <t>trubka ocelová bezešvá hladká jakost 11 353 159x4,5mm</t>
  </si>
  <si>
    <t>-494347389</t>
  </si>
  <si>
    <t>460641113</t>
  </si>
  <si>
    <t>Základové konstrukce základ bez bednění do rostlé zeminy z monolitického betonu tř. C 16/20</t>
  </si>
  <si>
    <t>-227876040</t>
  </si>
  <si>
    <t>460661111</t>
  </si>
  <si>
    <t>Kabelové lože z písku včetně podsypu, zhutnění a urovnání povrchu pro kabely nn bez zakrytí, šířky do 35 cm</t>
  </si>
  <si>
    <t>344023458</t>
  </si>
  <si>
    <t>460671113</t>
  </si>
  <si>
    <t>Výstražná fólie z PVC pro krytí kabelů včetně vyrovnání povrchu rýhy, rozvinutí a uložení fólie šířky do 34 cm</t>
  </si>
  <si>
    <t>-360759016</t>
  </si>
  <si>
    <t>460791212</t>
  </si>
  <si>
    <t>Montáž trubek ochranných uložených volně do rýhy plastových ohebných, vnitřního průměru přes 32 do 50 mm</t>
  </si>
  <si>
    <t>2033820192</t>
  </si>
  <si>
    <t>34571351</t>
  </si>
  <si>
    <t>trubka elektroinstalační ohebná dvouplášťová korugovaná (chránička) D 41/50mm, HDPE+LDPE</t>
  </si>
  <si>
    <t>629756289</t>
  </si>
  <si>
    <t>460791213</t>
  </si>
  <si>
    <t>Montáž trubek ochranných uložených volně do rýhy plastových ohebných, vnitřního průměru přes 50 do 90 mm</t>
  </si>
  <si>
    <t>454968265</t>
  </si>
  <si>
    <t>34571352</t>
  </si>
  <si>
    <t>trubka elektroinstalační ohebná dvouplášťová korugovaná (chránička) D 52/63mm, HDPE+LDPE</t>
  </si>
  <si>
    <t>1813311984</t>
  </si>
  <si>
    <t>460881611</t>
  </si>
  <si>
    <t>Kryt vozovek a chodníků kladení dlažby (materiál ve specifikaci) včetně spárování, do lože z kameniva těženého z dlaždic betonových čtyřhranných</t>
  </si>
  <si>
    <t>2073562830</t>
  </si>
  <si>
    <t>59245021</t>
  </si>
  <si>
    <t>dlažba tvar čtverec betonová 200x200x60mm přírodní</t>
  </si>
  <si>
    <t>348791115</t>
  </si>
  <si>
    <t>46093111R</t>
  </si>
  <si>
    <t>Osazení kotevního kalichu pro stožár VO D300 do 2000 mm délky v ose patky</t>
  </si>
  <si>
    <t>1798000853</t>
  </si>
  <si>
    <t>28612031</t>
  </si>
  <si>
    <t>trubka kanalizační PVC plnostěnná třívrstvá DN 300x6000mm SN16</t>
  </si>
  <si>
    <t>882754067</t>
  </si>
  <si>
    <t>HZS</t>
  </si>
  <si>
    <t>Hodinové zúčtovací sazby</t>
  </si>
  <si>
    <t>HZS4211</t>
  </si>
  <si>
    <t>Hodinová zúčtovací sazba revizní technik</t>
  </si>
  <si>
    <t>512</t>
  </si>
  <si>
    <t>-752040229</t>
  </si>
  <si>
    <t>045303000</t>
  </si>
  <si>
    <t xml:space="preserve">Koordinace postupu prací  s ostatními profesemi</t>
  </si>
  <si>
    <t>hodina</t>
  </si>
  <si>
    <t>-1206733612</t>
  </si>
  <si>
    <t>092103001</t>
  </si>
  <si>
    <t>Náklady na zkušební provoz</t>
  </si>
  <si>
    <t>1991649451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</si>
</sst>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082024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Otrokovice, třída T.Bati - chodník u SPŠ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Otrokovice, m.č. Bahňák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Otrokovice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M.Sedlářová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Ing.L.Alster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000 - Vedlejší a ostat...'!J30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000 - Vedlejší a ostat...'!P121</f>
        <v>0</v>
      </c>
      <c r="AV95" s="125">
        <f>'SO 000 - Vedlejší a ostat...'!J33</f>
        <v>0</v>
      </c>
      <c r="AW95" s="125">
        <f>'SO 000 - Vedlejší a ostat...'!J34</f>
        <v>0</v>
      </c>
      <c r="AX95" s="125">
        <f>'SO 000 - Vedlejší a ostat...'!J35</f>
        <v>0</v>
      </c>
      <c r="AY95" s="125">
        <f>'SO 000 - Vedlejší a ostat...'!J36</f>
        <v>0</v>
      </c>
      <c r="AZ95" s="125">
        <f>'SO 000 - Vedlejší a ostat...'!F33</f>
        <v>0</v>
      </c>
      <c r="BA95" s="125">
        <f>'SO 000 - Vedlejší a ostat...'!F34</f>
        <v>0</v>
      </c>
      <c r="BB95" s="125">
        <f>'SO 000 - Vedlejší a ostat...'!F35</f>
        <v>0</v>
      </c>
      <c r="BC95" s="125">
        <f>'SO 000 - Vedlejší a ostat...'!F36</f>
        <v>0</v>
      </c>
      <c r="BD95" s="127">
        <f>'SO 000 - Vedlejší a ostat...'!F37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101 - Chodník'!J30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'SO 101 - Chodník'!P125</f>
        <v>0</v>
      </c>
      <c r="AV96" s="125">
        <f>'SO 101 - Chodník'!J33</f>
        <v>0</v>
      </c>
      <c r="AW96" s="125">
        <f>'SO 101 - Chodník'!J34</f>
        <v>0</v>
      </c>
      <c r="AX96" s="125">
        <f>'SO 101 - Chodník'!J35</f>
        <v>0</v>
      </c>
      <c r="AY96" s="125">
        <f>'SO 101 - Chodník'!J36</f>
        <v>0</v>
      </c>
      <c r="AZ96" s="125">
        <f>'SO 101 - Chodník'!F33</f>
        <v>0</v>
      </c>
      <c r="BA96" s="125">
        <f>'SO 101 - Chodník'!F34</f>
        <v>0</v>
      </c>
      <c r="BB96" s="125">
        <f>'SO 101 - Chodník'!F35</f>
        <v>0</v>
      </c>
      <c r="BC96" s="125">
        <f>'SO 101 - Chodník'!F36</f>
        <v>0</v>
      </c>
      <c r="BD96" s="127">
        <f>'SO 101 - Chodník'!F37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16.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401 - Veřejné osvětlení'!J30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9">
        <v>0</v>
      </c>
      <c r="AT97" s="130">
        <f>ROUND(SUM(AV97:AW97),2)</f>
        <v>0</v>
      </c>
      <c r="AU97" s="131">
        <f>'SO 401 - Veřejné osvětlení'!P127</f>
        <v>0</v>
      </c>
      <c r="AV97" s="130">
        <f>'SO 401 - Veřejné osvětlení'!J33</f>
        <v>0</v>
      </c>
      <c r="AW97" s="130">
        <f>'SO 401 - Veřejné osvětlení'!J34</f>
        <v>0</v>
      </c>
      <c r="AX97" s="130">
        <f>'SO 401 - Veřejné osvětlení'!J35</f>
        <v>0</v>
      </c>
      <c r="AY97" s="130">
        <f>'SO 401 - Veřejné osvětlení'!J36</f>
        <v>0</v>
      </c>
      <c r="AZ97" s="130">
        <f>'SO 401 - Veřejné osvětlení'!F33</f>
        <v>0</v>
      </c>
      <c r="BA97" s="130">
        <f>'SO 401 - Veřejné osvětlení'!F34</f>
        <v>0</v>
      </c>
      <c r="BB97" s="130">
        <f>'SO 401 - Veřejné osvětlení'!F35</f>
        <v>0</v>
      </c>
      <c r="BC97" s="130">
        <f>'SO 401 - Veřejné osvětlení'!F36</f>
        <v>0</v>
      </c>
      <c r="BD97" s="132">
        <f>'SO 401 - Veřejné osvětlení'!F37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TSjOtAIeUrQusSpuMw9JFmpzoZys2cIbvd45c28+YnU/Bk2Kc9zpsbuLaxdiOjoTTI+7K/bUZfm5HZGR9LaTJg==" hashValue="nW0xrC19t+gcyPjcTWyOuC0zfPU1rwx+WEzeF59eZ77ZUJCaiVhR8sBAsfBJhJeiAKTOBgsbFiU+Et7SqCtetg==" algorithmName="SHA-512" password="CA9C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0 - Vedlejší a ostat...'!C2" display="/"/>
    <hyperlink ref="A96" location="'SO 101 - Chodník'!C2" display="/"/>
    <hyperlink ref="A97" location="'SO 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Otrokovice, třída T.Bati - chodník u SPŠ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ROUND((SUM(BE121:BE138)),  2)</f>
        <v>0</v>
      </c>
      <c r="G33" s="35"/>
      <c r="H33" s="35"/>
      <c r="I33" s="152">
        <v>0.20999999999999999</v>
      </c>
      <c r="J33" s="151">
        <f>ROUND(((SUM(BE121:BE138))*I33),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ROUND((SUM(BF121:BF138)),  2)</f>
        <v>0</v>
      </c>
      <c r="G34" s="35"/>
      <c r="H34" s="35"/>
      <c r="I34" s="152">
        <v>0.12</v>
      </c>
      <c r="J34" s="151">
        <f>ROUND(((SUM(BF121:BF138))*I34),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ROUND((SUM(BH121:BH138)),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ROUND((SUM(BI121:BI138)),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Otrokovice, třída T.Bati - chodník u SPŠ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000 - Vedlejší a ostatní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Otrokovice, m.č. Bahňák</v>
      </c>
      <c r="G89" s="37"/>
      <c r="H89" s="37"/>
      <c r="I89" s="29" t="s">
        <v>22</v>
      </c>
      <c r="J89" s="76" t="str">
        <f>IF(J12="","",J12)</f>
        <v>16. 2. 2024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M.Sedlářová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J127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J133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J137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Otrokovice, třída T.Bati - chodník u SPŠ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SO 000 - Vedlejší a ostatní rozpočtové náklady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Otrokovice, m.č. Bahňák</v>
      </c>
      <c r="G115" s="37"/>
      <c r="H115" s="37"/>
      <c r="I115" s="29" t="s">
        <v>22</v>
      </c>
      <c r="J115" s="76" t="str">
        <f>IF(J12="","",J12)</f>
        <v>16. 2. 2024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Město Otrokovice</v>
      </c>
      <c r="G117" s="37"/>
      <c r="H117" s="37"/>
      <c r="I117" s="29" t="s">
        <v>30</v>
      </c>
      <c r="J117" s="33" t="str">
        <f>E21</f>
        <v>M.Sedlářová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Ing.L.Alster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107</v>
      </c>
      <c r="D120" s="191" t="s">
        <v>61</v>
      </c>
      <c r="E120" s="191" t="s">
        <v>57</v>
      </c>
      <c r="F120" s="191" t="s">
        <v>58</v>
      </c>
      <c r="G120" s="191" t="s">
        <v>108</v>
      </c>
      <c r="H120" s="191" t="s">
        <v>109</v>
      </c>
      <c r="I120" s="191" t="s">
        <v>110</v>
      </c>
      <c r="J120" s="192" t="s">
        <v>98</v>
      </c>
      <c r="K120" s="193" t="s">
        <v>111</v>
      </c>
      <c r="L120" s="194"/>
      <c r="M120" s="97" t="s">
        <v>1</v>
      </c>
      <c r="N120" s="98" t="s">
        <v>40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100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75</v>
      </c>
      <c r="E122" s="203" t="s">
        <v>119</v>
      </c>
      <c r="F122" s="203" t="s">
        <v>120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P123+P127+P133+P137</f>
        <v>0</v>
      </c>
      <c r="Q122" s="208"/>
      <c r="R122" s="209">
        <f>R123+R127+R133+R137</f>
        <v>0</v>
      </c>
      <c r="S122" s="208"/>
      <c r="T122" s="210">
        <f>T123+T127+T133+T137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121</v>
      </c>
      <c r="AT122" s="212" t="s">
        <v>75</v>
      </c>
      <c r="AU122" s="212" t="s">
        <v>76</v>
      </c>
      <c r="AY122" s="211" t="s">
        <v>122</v>
      </c>
      <c r="BK122" s="213">
        <f>BK123+BK127+BK133+BK137</f>
        <v>0</v>
      </c>
    </row>
    <row r="123" s="12" customFormat="1" ht="22.8" customHeight="1">
      <c r="A123" s="12"/>
      <c r="B123" s="200"/>
      <c r="C123" s="201"/>
      <c r="D123" s="202" t="s">
        <v>75</v>
      </c>
      <c r="E123" s="214" t="s">
        <v>123</v>
      </c>
      <c r="F123" s="214" t="s">
        <v>124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SUM(P124:P126)</f>
        <v>0</v>
      </c>
      <c r="Q123" s="208"/>
      <c r="R123" s="209">
        <f>SUM(R124:R126)</f>
        <v>0</v>
      </c>
      <c r="S123" s="208"/>
      <c r="T123" s="210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121</v>
      </c>
      <c r="AT123" s="212" t="s">
        <v>75</v>
      </c>
      <c r="AU123" s="212" t="s">
        <v>84</v>
      </c>
      <c r="AY123" s="211" t="s">
        <v>122</v>
      </c>
      <c r="BK123" s="213">
        <f>SUM(BK124:BK126)</f>
        <v>0</v>
      </c>
    </row>
    <row r="124" s="2" customFormat="1" ht="16.5" customHeight="1">
      <c r="A124" s="35"/>
      <c r="B124" s="36"/>
      <c r="C124" s="216" t="s">
        <v>84</v>
      </c>
      <c r="D124" s="216" t="s">
        <v>125</v>
      </c>
      <c r="E124" s="217" t="s">
        <v>126</v>
      </c>
      <c r="F124" s="218" t="s">
        <v>127</v>
      </c>
      <c r="G124" s="219" t="s">
        <v>128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129</v>
      </c>
      <c r="AT124" s="228" t="s">
        <v>125</v>
      </c>
      <c r="AU124" s="228" t="s">
        <v>86</v>
      </c>
      <c r="AY124" s="14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129</v>
      </c>
      <c r="BM124" s="228" t="s">
        <v>130</v>
      </c>
    </row>
    <row r="125" s="2" customFormat="1" ht="16.5" customHeight="1">
      <c r="A125" s="35"/>
      <c r="B125" s="36"/>
      <c r="C125" s="216" t="s">
        <v>86</v>
      </c>
      <c r="D125" s="216" t="s">
        <v>125</v>
      </c>
      <c r="E125" s="217" t="s">
        <v>131</v>
      </c>
      <c r="F125" s="218" t="s">
        <v>132</v>
      </c>
      <c r="G125" s="219" t="s">
        <v>133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129</v>
      </c>
      <c r="AT125" s="228" t="s">
        <v>125</v>
      </c>
      <c r="AU125" s="228" t="s">
        <v>86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129</v>
      </c>
      <c r="BM125" s="228" t="s">
        <v>134</v>
      </c>
    </row>
    <row r="126" s="2" customFormat="1" ht="16.5" customHeight="1">
      <c r="A126" s="35"/>
      <c r="B126" s="36"/>
      <c r="C126" s="216" t="s">
        <v>135</v>
      </c>
      <c r="D126" s="216" t="s">
        <v>125</v>
      </c>
      <c r="E126" s="217" t="s">
        <v>136</v>
      </c>
      <c r="F126" s="218" t="s">
        <v>137</v>
      </c>
      <c r="G126" s="219" t="s">
        <v>138</v>
      </c>
      <c r="H126" s="220">
        <v>12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129</v>
      </c>
      <c r="AT126" s="228" t="s">
        <v>125</v>
      </c>
      <c r="AU126" s="228" t="s">
        <v>86</v>
      </c>
      <c r="AY126" s="14" t="s">
        <v>122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129</v>
      </c>
      <c r="BM126" s="228" t="s">
        <v>139</v>
      </c>
    </row>
    <row r="127" s="12" customFormat="1" ht="22.8" customHeight="1">
      <c r="A127" s="12"/>
      <c r="B127" s="200"/>
      <c r="C127" s="201"/>
      <c r="D127" s="202" t="s">
        <v>75</v>
      </c>
      <c r="E127" s="214" t="s">
        <v>140</v>
      </c>
      <c r="F127" s="214" t="s">
        <v>141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SUM(P128:P132)</f>
        <v>0</v>
      </c>
      <c r="Q127" s="208"/>
      <c r="R127" s="209">
        <f>SUM(R128:R132)</f>
        <v>0</v>
      </c>
      <c r="S127" s="208"/>
      <c r="T127" s="210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121</v>
      </c>
      <c r="AT127" s="212" t="s">
        <v>75</v>
      </c>
      <c r="AU127" s="212" t="s">
        <v>84</v>
      </c>
      <c r="AY127" s="211" t="s">
        <v>122</v>
      </c>
      <c r="BK127" s="213">
        <f>SUM(BK128:BK132)</f>
        <v>0</v>
      </c>
    </row>
    <row r="128" s="2" customFormat="1" ht="16.5" customHeight="1">
      <c r="A128" s="35"/>
      <c r="B128" s="36"/>
      <c r="C128" s="216" t="s">
        <v>142</v>
      </c>
      <c r="D128" s="216" t="s">
        <v>125</v>
      </c>
      <c r="E128" s="217" t="s">
        <v>143</v>
      </c>
      <c r="F128" s="218" t="s">
        <v>144</v>
      </c>
      <c r="G128" s="219" t="s">
        <v>145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129</v>
      </c>
      <c r="AT128" s="228" t="s">
        <v>125</v>
      </c>
      <c r="AU128" s="228" t="s">
        <v>86</v>
      </c>
      <c r="AY128" s="14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129</v>
      </c>
      <c r="BM128" s="228" t="s">
        <v>146</v>
      </c>
    </row>
    <row r="129" s="2" customFormat="1" ht="16.5" customHeight="1">
      <c r="A129" s="35"/>
      <c r="B129" s="36"/>
      <c r="C129" s="216" t="s">
        <v>121</v>
      </c>
      <c r="D129" s="216" t="s">
        <v>125</v>
      </c>
      <c r="E129" s="217" t="s">
        <v>147</v>
      </c>
      <c r="F129" s="218" t="s">
        <v>148</v>
      </c>
      <c r="G129" s="219" t="s">
        <v>145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129</v>
      </c>
      <c r="AT129" s="228" t="s">
        <v>125</v>
      </c>
      <c r="AU129" s="228" t="s">
        <v>86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129</v>
      </c>
      <c r="BM129" s="228" t="s">
        <v>149</v>
      </c>
    </row>
    <row r="130" s="2" customFormat="1" ht="16.5" customHeight="1">
      <c r="A130" s="35"/>
      <c r="B130" s="36"/>
      <c r="C130" s="216" t="s">
        <v>150</v>
      </c>
      <c r="D130" s="216" t="s">
        <v>125</v>
      </c>
      <c r="E130" s="217" t="s">
        <v>151</v>
      </c>
      <c r="F130" s="218" t="s">
        <v>152</v>
      </c>
      <c r="G130" s="219" t="s">
        <v>145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129</v>
      </c>
      <c r="AT130" s="228" t="s">
        <v>125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129</v>
      </c>
      <c r="BM130" s="228" t="s">
        <v>153</v>
      </c>
    </row>
    <row r="131" s="2" customFormat="1" ht="16.5" customHeight="1">
      <c r="A131" s="35"/>
      <c r="B131" s="36"/>
      <c r="C131" s="216" t="s">
        <v>154</v>
      </c>
      <c r="D131" s="216" t="s">
        <v>125</v>
      </c>
      <c r="E131" s="217" t="s">
        <v>155</v>
      </c>
      <c r="F131" s="218" t="s">
        <v>156</v>
      </c>
      <c r="G131" s="219" t="s">
        <v>157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129</v>
      </c>
      <c r="AT131" s="228" t="s">
        <v>125</v>
      </c>
      <c r="AU131" s="228" t="s">
        <v>86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129</v>
      </c>
      <c r="BM131" s="228" t="s">
        <v>158</v>
      </c>
    </row>
    <row r="132" s="2" customFormat="1" ht="16.5" customHeight="1">
      <c r="A132" s="35"/>
      <c r="B132" s="36"/>
      <c r="C132" s="216" t="s">
        <v>159</v>
      </c>
      <c r="D132" s="216" t="s">
        <v>125</v>
      </c>
      <c r="E132" s="217" t="s">
        <v>160</v>
      </c>
      <c r="F132" s="218" t="s">
        <v>161</v>
      </c>
      <c r="G132" s="219" t="s">
        <v>157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129</v>
      </c>
      <c r="AT132" s="228" t="s">
        <v>125</v>
      </c>
      <c r="AU132" s="228" t="s">
        <v>86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129</v>
      </c>
      <c r="BM132" s="228" t="s">
        <v>162</v>
      </c>
    </row>
    <row r="133" s="12" customFormat="1" ht="22.8" customHeight="1">
      <c r="A133" s="12"/>
      <c r="B133" s="200"/>
      <c r="C133" s="201"/>
      <c r="D133" s="202" t="s">
        <v>75</v>
      </c>
      <c r="E133" s="214" t="s">
        <v>163</v>
      </c>
      <c r="F133" s="214" t="s">
        <v>164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SUM(P134:P136)</f>
        <v>0</v>
      </c>
      <c r="Q133" s="208"/>
      <c r="R133" s="209">
        <f>SUM(R134:R136)</f>
        <v>0</v>
      </c>
      <c r="S133" s="208"/>
      <c r="T133" s="210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121</v>
      </c>
      <c r="AT133" s="212" t="s">
        <v>75</v>
      </c>
      <c r="AU133" s="212" t="s">
        <v>84</v>
      </c>
      <c r="AY133" s="211" t="s">
        <v>122</v>
      </c>
      <c r="BK133" s="213">
        <f>SUM(BK134:BK136)</f>
        <v>0</v>
      </c>
    </row>
    <row r="134" s="2" customFormat="1" ht="16.5" customHeight="1">
      <c r="A134" s="35"/>
      <c r="B134" s="36"/>
      <c r="C134" s="216" t="s">
        <v>165</v>
      </c>
      <c r="D134" s="216" t="s">
        <v>125</v>
      </c>
      <c r="E134" s="217" t="s">
        <v>166</v>
      </c>
      <c r="F134" s="218" t="s">
        <v>167</v>
      </c>
      <c r="G134" s="219" t="s">
        <v>145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129</v>
      </c>
      <c r="AT134" s="228" t="s">
        <v>125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129</v>
      </c>
      <c r="BM134" s="228" t="s">
        <v>168</v>
      </c>
    </row>
    <row r="135" s="2" customFormat="1" ht="16.5" customHeight="1">
      <c r="A135" s="35"/>
      <c r="B135" s="36"/>
      <c r="C135" s="216" t="s">
        <v>169</v>
      </c>
      <c r="D135" s="216" t="s">
        <v>125</v>
      </c>
      <c r="E135" s="217" t="s">
        <v>170</v>
      </c>
      <c r="F135" s="218" t="s">
        <v>171</v>
      </c>
      <c r="G135" s="219" t="s">
        <v>172</v>
      </c>
      <c r="H135" s="220">
        <v>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129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129</v>
      </c>
      <c r="BM135" s="228" t="s">
        <v>173</v>
      </c>
    </row>
    <row r="136" s="2" customFormat="1" ht="16.5" customHeight="1">
      <c r="A136" s="35"/>
      <c r="B136" s="36"/>
      <c r="C136" s="216" t="s">
        <v>174</v>
      </c>
      <c r="D136" s="216" t="s">
        <v>125</v>
      </c>
      <c r="E136" s="217" t="s">
        <v>175</v>
      </c>
      <c r="F136" s="218" t="s">
        <v>176</v>
      </c>
      <c r="G136" s="219" t="s">
        <v>145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129</v>
      </c>
      <c r="AT136" s="228" t="s">
        <v>125</v>
      </c>
      <c r="AU136" s="228" t="s">
        <v>86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129</v>
      </c>
      <c r="BM136" s="228" t="s">
        <v>177</v>
      </c>
    </row>
    <row r="137" s="12" customFormat="1" ht="22.8" customHeight="1">
      <c r="A137" s="12"/>
      <c r="B137" s="200"/>
      <c r="C137" s="201"/>
      <c r="D137" s="202" t="s">
        <v>75</v>
      </c>
      <c r="E137" s="214" t="s">
        <v>178</v>
      </c>
      <c r="F137" s="214" t="s">
        <v>179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P138</f>
        <v>0</v>
      </c>
      <c r="Q137" s="208"/>
      <c r="R137" s="209">
        <f>R138</f>
        <v>0</v>
      </c>
      <c r="S137" s="208"/>
      <c r="T137" s="21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121</v>
      </c>
      <c r="AT137" s="212" t="s">
        <v>75</v>
      </c>
      <c r="AU137" s="212" t="s">
        <v>84</v>
      </c>
      <c r="AY137" s="211" t="s">
        <v>122</v>
      </c>
      <c r="BK137" s="213">
        <f>BK138</f>
        <v>0</v>
      </c>
    </row>
    <row r="138" s="2" customFormat="1" ht="16.5" customHeight="1">
      <c r="A138" s="35"/>
      <c r="B138" s="36"/>
      <c r="C138" s="216" t="s">
        <v>8</v>
      </c>
      <c r="D138" s="216" t="s">
        <v>125</v>
      </c>
      <c r="E138" s="217" t="s">
        <v>180</v>
      </c>
      <c r="F138" s="218" t="s">
        <v>181</v>
      </c>
      <c r="G138" s="219" t="s">
        <v>145</v>
      </c>
      <c r="H138" s="220">
        <v>1</v>
      </c>
      <c r="I138" s="221"/>
      <c r="J138" s="222">
        <f>ROUND(I138*H138,2)</f>
        <v>0</v>
      </c>
      <c r="K138" s="223"/>
      <c r="L138" s="41"/>
      <c r="M138" s="230" t="s">
        <v>1</v>
      </c>
      <c r="N138" s="231" t="s">
        <v>41</v>
      </c>
      <c r="O138" s="232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129</v>
      </c>
      <c r="AT138" s="228" t="s">
        <v>125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129</v>
      </c>
      <c r="BM138" s="228" t="s">
        <v>182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vk+i5OO7Q8Gd+puIkmH3JEGJAWvGpRvb1tXYbbaPh57DLEGyF8cF2vrsRafJ2Yl09kTXdBH7ghI2uwu+37oPzA==" hashValue="DV5zbRRT4KICkLqSVOA5veGNGK3kfE/rhBahDRKoDev1vlgn66qpFVO8rNgzwwt5+OGtjWtP1f1l1XJ0ZqWjRA==" algorithmName="SHA-512" password="CA9C"/>
  <autoFilter ref="C120:K1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Otrokovice, třída T.Bati - chodník u SPŠ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183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ROUND((SUM(BE125:BE205)),  2)</f>
        <v>0</v>
      </c>
      <c r="G33" s="35"/>
      <c r="H33" s="35"/>
      <c r="I33" s="152">
        <v>0.20999999999999999</v>
      </c>
      <c r="J33" s="151">
        <f>ROUND(((SUM(BE125:BE205))*I33),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ROUND((SUM(BF125:BF205)),  2)</f>
        <v>0</v>
      </c>
      <c r="G34" s="35"/>
      <c r="H34" s="35"/>
      <c r="I34" s="152">
        <v>0.12</v>
      </c>
      <c r="J34" s="151">
        <f>ROUND(((SUM(BF125:BF205))*I34),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ROUND((SUM(BG125:BG205)),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ROUND((SUM(BH125:BH205)),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ROUND((SUM(BI125:BI205)),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Otrokovice, třída T.Bati - chodník u SPŠ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Chodník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Otrokovice, m.č. Bahňák</v>
      </c>
      <c r="G89" s="37"/>
      <c r="H89" s="37"/>
      <c r="I89" s="29" t="s">
        <v>22</v>
      </c>
      <c r="J89" s="76" t="str">
        <f>IF(J12="","",J12)</f>
        <v>16. 2. 2024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M.Sedlářová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184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185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186</v>
      </c>
      <c r="E99" s="185"/>
      <c r="F99" s="185"/>
      <c r="G99" s="185"/>
      <c r="H99" s="185"/>
      <c r="I99" s="185"/>
      <c r="J99" s="186">
        <f>J136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187</v>
      </c>
      <c r="E100" s="185"/>
      <c r="F100" s="185"/>
      <c r="G100" s="185"/>
      <c r="H100" s="185"/>
      <c r="I100" s="185"/>
      <c r="J100" s="186">
        <f>J152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188</v>
      </c>
      <c r="E101" s="185"/>
      <c r="F101" s="185"/>
      <c r="G101" s="185"/>
      <c r="H101" s="185"/>
      <c r="I101" s="185"/>
      <c r="J101" s="186">
        <f>J171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189</v>
      </c>
      <c r="E102" s="185"/>
      <c r="F102" s="185"/>
      <c r="G102" s="185"/>
      <c r="H102" s="185"/>
      <c r="I102" s="185"/>
      <c r="J102" s="186">
        <f>J175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190</v>
      </c>
      <c r="E103" s="185"/>
      <c r="F103" s="185"/>
      <c r="G103" s="185"/>
      <c r="H103" s="185"/>
      <c r="I103" s="185"/>
      <c r="J103" s="186">
        <f>J187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191</v>
      </c>
      <c r="E104" s="185"/>
      <c r="F104" s="185"/>
      <c r="G104" s="185"/>
      <c r="H104" s="185"/>
      <c r="I104" s="185"/>
      <c r="J104" s="186">
        <f>J196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192</v>
      </c>
      <c r="E105" s="185"/>
      <c r="F105" s="185"/>
      <c r="G105" s="185"/>
      <c r="H105" s="185"/>
      <c r="I105" s="185"/>
      <c r="J105" s="186">
        <f>J203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Otrokovice, třída T.Bati - chodník u SPŠ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94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101 - Chodník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Otrokovice, m.č. Bahňák</v>
      </c>
      <c r="G119" s="37"/>
      <c r="H119" s="37"/>
      <c r="I119" s="29" t="s">
        <v>22</v>
      </c>
      <c r="J119" s="76" t="str">
        <f>IF(J12="","",J12)</f>
        <v>16. 2. 2024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Město Otrokovice</v>
      </c>
      <c r="G121" s="37"/>
      <c r="H121" s="37"/>
      <c r="I121" s="29" t="s">
        <v>30</v>
      </c>
      <c r="J121" s="33" t="str">
        <f>E21</f>
        <v>M.Sedlářová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Ing.L.Alster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107</v>
      </c>
      <c r="D124" s="191" t="s">
        <v>61</v>
      </c>
      <c r="E124" s="191" t="s">
        <v>57</v>
      </c>
      <c r="F124" s="191" t="s">
        <v>58</v>
      </c>
      <c r="G124" s="191" t="s">
        <v>108</v>
      </c>
      <c r="H124" s="191" t="s">
        <v>109</v>
      </c>
      <c r="I124" s="191" t="s">
        <v>110</v>
      </c>
      <c r="J124" s="192" t="s">
        <v>98</v>
      </c>
      <c r="K124" s="193" t="s">
        <v>111</v>
      </c>
      <c r="L124" s="194"/>
      <c r="M124" s="97" t="s">
        <v>1</v>
      </c>
      <c r="N124" s="98" t="s">
        <v>40</v>
      </c>
      <c r="O124" s="98" t="s">
        <v>112</v>
      </c>
      <c r="P124" s="98" t="s">
        <v>113</v>
      </c>
      <c r="Q124" s="98" t="s">
        <v>114</v>
      </c>
      <c r="R124" s="98" t="s">
        <v>115</v>
      </c>
      <c r="S124" s="98" t="s">
        <v>116</v>
      </c>
      <c r="T124" s="99" t="s">
        <v>117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118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</f>
        <v>0</v>
      </c>
      <c r="Q125" s="101"/>
      <c r="R125" s="197">
        <f>R126</f>
        <v>225.83594841999999</v>
      </c>
      <c r="S125" s="101"/>
      <c r="T125" s="198">
        <f>T126</f>
        <v>259.63999999999999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100</v>
      </c>
      <c r="BK125" s="199">
        <f>BK126</f>
        <v>0</v>
      </c>
    </row>
    <row r="126" s="12" customFormat="1" ht="25.92" customHeight="1">
      <c r="A126" s="12"/>
      <c r="B126" s="200"/>
      <c r="C126" s="201"/>
      <c r="D126" s="202" t="s">
        <v>75</v>
      </c>
      <c r="E126" s="203" t="s">
        <v>193</v>
      </c>
      <c r="F126" s="203" t="s">
        <v>194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P127+P136+P152+P171+P175+P187+P196+P203</f>
        <v>0</v>
      </c>
      <c r="Q126" s="208"/>
      <c r="R126" s="209">
        <f>R127+R136+R152+R171+R175+R187+R196+R203</f>
        <v>225.83594841999999</v>
      </c>
      <c r="S126" s="208"/>
      <c r="T126" s="210">
        <f>T127+T136+T152+T171+T175+T187+T196+T203</f>
        <v>259.63999999999999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84</v>
      </c>
      <c r="AT126" s="212" t="s">
        <v>75</v>
      </c>
      <c r="AU126" s="212" t="s">
        <v>76</v>
      </c>
      <c r="AY126" s="211" t="s">
        <v>122</v>
      </c>
      <c r="BK126" s="213">
        <f>BK127+BK136+BK152+BK171+BK175+BK187+BK196+BK203</f>
        <v>0</v>
      </c>
    </row>
    <row r="127" s="12" customFormat="1" ht="22.8" customHeight="1">
      <c r="A127" s="12"/>
      <c r="B127" s="200"/>
      <c r="C127" s="201"/>
      <c r="D127" s="202" t="s">
        <v>75</v>
      </c>
      <c r="E127" s="214" t="s">
        <v>84</v>
      </c>
      <c r="F127" s="214" t="s">
        <v>195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SUM(P128:P135)</f>
        <v>0</v>
      </c>
      <c r="Q127" s="208"/>
      <c r="R127" s="209">
        <f>SUM(R128:R135)</f>
        <v>0</v>
      </c>
      <c r="S127" s="208"/>
      <c r="T127" s="210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84</v>
      </c>
      <c r="AT127" s="212" t="s">
        <v>75</v>
      </c>
      <c r="AU127" s="212" t="s">
        <v>84</v>
      </c>
      <c r="AY127" s="211" t="s">
        <v>122</v>
      </c>
      <c r="BK127" s="213">
        <f>SUM(BK128:BK135)</f>
        <v>0</v>
      </c>
    </row>
    <row r="128" s="2" customFormat="1" ht="33" customHeight="1">
      <c r="A128" s="35"/>
      <c r="B128" s="36"/>
      <c r="C128" s="216" t="s">
        <v>84</v>
      </c>
      <c r="D128" s="216" t="s">
        <v>125</v>
      </c>
      <c r="E128" s="217" t="s">
        <v>196</v>
      </c>
      <c r="F128" s="218" t="s">
        <v>197</v>
      </c>
      <c r="G128" s="219" t="s">
        <v>198</v>
      </c>
      <c r="H128" s="220">
        <v>97.719999999999999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142</v>
      </c>
      <c r="AT128" s="228" t="s">
        <v>125</v>
      </c>
      <c r="AU128" s="228" t="s">
        <v>86</v>
      </c>
      <c r="AY128" s="14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142</v>
      </c>
      <c r="BM128" s="228" t="s">
        <v>199</v>
      </c>
    </row>
    <row r="129" s="2" customFormat="1" ht="62.7" customHeight="1">
      <c r="A129" s="35"/>
      <c r="B129" s="36"/>
      <c r="C129" s="216" t="s">
        <v>86</v>
      </c>
      <c r="D129" s="216" t="s">
        <v>125</v>
      </c>
      <c r="E129" s="217" t="s">
        <v>200</v>
      </c>
      <c r="F129" s="218" t="s">
        <v>201</v>
      </c>
      <c r="G129" s="219" t="s">
        <v>198</v>
      </c>
      <c r="H129" s="220">
        <v>100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142</v>
      </c>
      <c r="AT129" s="228" t="s">
        <v>125</v>
      </c>
      <c r="AU129" s="228" t="s">
        <v>86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142</v>
      </c>
      <c r="BM129" s="228" t="s">
        <v>202</v>
      </c>
    </row>
    <row r="130" s="2" customFormat="1" ht="37.8" customHeight="1">
      <c r="A130" s="35"/>
      <c r="B130" s="36"/>
      <c r="C130" s="216" t="s">
        <v>135</v>
      </c>
      <c r="D130" s="216" t="s">
        <v>125</v>
      </c>
      <c r="E130" s="217" t="s">
        <v>203</v>
      </c>
      <c r="F130" s="218" t="s">
        <v>204</v>
      </c>
      <c r="G130" s="219" t="s">
        <v>198</v>
      </c>
      <c r="H130" s="220">
        <v>50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142</v>
      </c>
      <c r="AT130" s="228" t="s">
        <v>125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142</v>
      </c>
      <c r="BM130" s="228" t="s">
        <v>205</v>
      </c>
    </row>
    <row r="131" s="2" customFormat="1" ht="62.7" customHeight="1">
      <c r="A131" s="35"/>
      <c r="B131" s="36"/>
      <c r="C131" s="216" t="s">
        <v>142</v>
      </c>
      <c r="D131" s="216" t="s">
        <v>125</v>
      </c>
      <c r="E131" s="217" t="s">
        <v>206</v>
      </c>
      <c r="F131" s="218" t="s">
        <v>207</v>
      </c>
      <c r="G131" s="219" t="s">
        <v>198</v>
      </c>
      <c r="H131" s="220">
        <v>47.719999999999999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142</v>
      </c>
      <c r="AT131" s="228" t="s">
        <v>125</v>
      </c>
      <c r="AU131" s="228" t="s">
        <v>86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142</v>
      </c>
      <c r="BM131" s="228" t="s">
        <v>208</v>
      </c>
    </row>
    <row r="132" s="2" customFormat="1" ht="44.25" customHeight="1">
      <c r="A132" s="35"/>
      <c r="B132" s="36"/>
      <c r="C132" s="216" t="s">
        <v>121</v>
      </c>
      <c r="D132" s="216" t="s">
        <v>125</v>
      </c>
      <c r="E132" s="217" t="s">
        <v>209</v>
      </c>
      <c r="F132" s="218" t="s">
        <v>210</v>
      </c>
      <c r="G132" s="219" t="s">
        <v>198</v>
      </c>
      <c r="H132" s="220">
        <v>50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142</v>
      </c>
      <c r="AT132" s="228" t="s">
        <v>125</v>
      </c>
      <c r="AU132" s="228" t="s">
        <v>86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142</v>
      </c>
      <c r="BM132" s="228" t="s">
        <v>211</v>
      </c>
    </row>
    <row r="133" s="2" customFormat="1" ht="37.8" customHeight="1">
      <c r="A133" s="35"/>
      <c r="B133" s="36"/>
      <c r="C133" s="216" t="s">
        <v>150</v>
      </c>
      <c r="D133" s="216" t="s">
        <v>125</v>
      </c>
      <c r="E133" s="217" t="s">
        <v>212</v>
      </c>
      <c r="F133" s="218" t="s">
        <v>213</v>
      </c>
      <c r="G133" s="219" t="s">
        <v>198</v>
      </c>
      <c r="H133" s="220">
        <v>50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142</v>
      </c>
      <c r="AT133" s="228" t="s">
        <v>125</v>
      </c>
      <c r="AU133" s="228" t="s">
        <v>86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142</v>
      </c>
      <c r="BM133" s="228" t="s">
        <v>214</v>
      </c>
    </row>
    <row r="134" s="2" customFormat="1" ht="44.25" customHeight="1">
      <c r="A134" s="35"/>
      <c r="B134" s="36"/>
      <c r="C134" s="216" t="s">
        <v>154</v>
      </c>
      <c r="D134" s="216" t="s">
        <v>125</v>
      </c>
      <c r="E134" s="217" t="s">
        <v>215</v>
      </c>
      <c r="F134" s="218" t="s">
        <v>216</v>
      </c>
      <c r="G134" s="219" t="s">
        <v>217</v>
      </c>
      <c r="H134" s="220">
        <v>81.123999999999995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142</v>
      </c>
      <c r="AT134" s="228" t="s">
        <v>125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142</v>
      </c>
      <c r="BM134" s="228" t="s">
        <v>218</v>
      </c>
    </row>
    <row r="135" s="2" customFormat="1" ht="24.15" customHeight="1">
      <c r="A135" s="35"/>
      <c r="B135" s="36"/>
      <c r="C135" s="216" t="s">
        <v>159</v>
      </c>
      <c r="D135" s="216" t="s">
        <v>125</v>
      </c>
      <c r="E135" s="217" t="s">
        <v>219</v>
      </c>
      <c r="F135" s="218" t="s">
        <v>220</v>
      </c>
      <c r="G135" s="219" t="s">
        <v>221</v>
      </c>
      <c r="H135" s="220">
        <v>455.80000000000001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142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142</v>
      </c>
      <c r="BM135" s="228" t="s">
        <v>222</v>
      </c>
    </row>
    <row r="136" s="12" customFormat="1" ht="22.8" customHeight="1">
      <c r="A136" s="12"/>
      <c r="B136" s="200"/>
      <c r="C136" s="201"/>
      <c r="D136" s="202" t="s">
        <v>75</v>
      </c>
      <c r="E136" s="214" t="s">
        <v>174</v>
      </c>
      <c r="F136" s="214" t="s">
        <v>223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SUM(P137:P151)</f>
        <v>0</v>
      </c>
      <c r="Q136" s="208"/>
      <c r="R136" s="209">
        <f>SUM(R137:R151)</f>
        <v>0.0016000000000000001</v>
      </c>
      <c r="S136" s="208"/>
      <c r="T136" s="210">
        <f>SUM(T137:T151)</f>
        <v>259.63999999999999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84</v>
      </c>
      <c r="AT136" s="212" t="s">
        <v>75</v>
      </c>
      <c r="AU136" s="212" t="s">
        <v>84</v>
      </c>
      <c r="AY136" s="211" t="s">
        <v>122</v>
      </c>
      <c r="BK136" s="213">
        <f>SUM(BK137:BK151)</f>
        <v>0</v>
      </c>
    </row>
    <row r="137" s="2" customFormat="1" ht="49.05" customHeight="1">
      <c r="A137" s="35"/>
      <c r="B137" s="36"/>
      <c r="C137" s="216" t="s">
        <v>165</v>
      </c>
      <c r="D137" s="216" t="s">
        <v>125</v>
      </c>
      <c r="E137" s="217" t="s">
        <v>224</v>
      </c>
      <c r="F137" s="218" t="s">
        <v>225</v>
      </c>
      <c r="G137" s="219" t="s">
        <v>221</v>
      </c>
      <c r="H137" s="220">
        <v>84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142</v>
      </c>
      <c r="AT137" s="228" t="s">
        <v>125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142</v>
      </c>
      <c r="BM137" s="228" t="s">
        <v>226</v>
      </c>
    </row>
    <row r="138" s="2" customFormat="1" ht="24.15" customHeight="1">
      <c r="A138" s="35"/>
      <c r="B138" s="36"/>
      <c r="C138" s="216" t="s">
        <v>169</v>
      </c>
      <c r="D138" s="216" t="s">
        <v>125</v>
      </c>
      <c r="E138" s="217" t="s">
        <v>227</v>
      </c>
      <c r="F138" s="218" t="s">
        <v>228</v>
      </c>
      <c r="G138" s="219" t="s">
        <v>221</v>
      </c>
      <c r="H138" s="220">
        <v>84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142</v>
      </c>
      <c r="AT138" s="228" t="s">
        <v>125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142</v>
      </c>
      <c r="BM138" s="228" t="s">
        <v>229</v>
      </c>
    </row>
    <row r="139" s="2" customFormat="1" ht="24.15" customHeight="1">
      <c r="A139" s="35"/>
      <c r="B139" s="36"/>
      <c r="C139" s="216" t="s">
        <v>174</v>
      </c>
      <c r="D139" s="216" t="s">
        <v>125</v>
      </c>
      <c r="E139" s="217" t="s">
        <v>230</v>
      </c>
      <c r="F139" s="218" t="s">
        <v>231</v>
      </c>
      <c r="G139" s="219" t="s">
        <v>221</v>
      </c>
      <c r="H139" s="220">
        <v>130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142</v>
      </c>
      <c r="AT139" s="228" t="s">
        <v>125</v>
      </c>
      <c r="AU139" s="228" t="s">
        <v>86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142</v>
      </c>
      <c r="BM139" s="228" t="s">
        <v>232</v>
      </c>
    </row>
    <row r="140" s="2" customFormat="1" ht="37.8" customHeight="1">
      <c r="A140" s="35"/>
      <c r="B140" s="36"/>
      <c r="C140" s="216" t="s">
        <v>8</v>
      </c>
      <c r="D140" s="216" t="s">
        <v>125</v>
      </c>
      <c r="E140" s="217" t="s">
        <v>233</v>
      </c>
      <c r="F140" s="218" t="s">
        <v>234</v>
      </c>
      <c r="G140" s="219" t="s">
        <v>198</v>
      </c>
      <c r="H140" s="220">
        <v>19.5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142</v>
      </c>
      <c r="AT140" s="228" t="s">
        <v>125</v>
      </c>
      <c r="AU140" s="228" t="s">
        <v>86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142</v>
      </c>
      <c r="BM140" s="228" t="s">
        <v>235</v>
      </c>
    </row>
    <row r="141" s="2" customFormat="1" ht="37.8" customHeight="1">
      <c r="A141" s="35"/>
      <c r="B141" s="36"/>
      <c r="C141" s="216" t="s">
        <v>236</v>
      </c>
      <c r="D141" s="216" t="s">
        <v>125</v>
      </c>
      <c r="E141" s="217" t="s">
        <v>237</v>
      </c>
      <c r="F141" s="218" t="s">
        <v>204</v>
      </c>
      <c r="G141" s="219" t="s">
        <v>198</v>
      </c>
      <c r="H141" s="220">
        <v>19.5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142</v>
      </c>
      <c r="AT141" s="228" t="s">
        <v>125</v>
      </c>
      <c r="AU141" s="228" t="s">
        <v>86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142</v>
      </c>
      <c r="BM141" s="228" t="s">
        <v>238</v>
      </c>
    </row>
    <row r="142" s="2" customFormat="1" ht="78" customHeight="1">
      <c r="A142" s="35"/>
      <c r="B142" s="36"/>
      <c r="C142" s="216" t="s">
        <v>239</v>
      </c>
      <c r="D142" s="216" t="s">
        <v>125</v>
      </c>
      <c r="E142" s="217" t="s">
        <v>240</v>
      </c>
      <c r="F142" s="218" t="s">
        <v>241</v>
      </c>
      <c r="G142" s="219" t="s">
        <v>221</v>
      </c>
      <c r="H142" s="220">
        <v>340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0.255</v>
      </c>
      <c r="T142" s="227">
        <f>S142*H142</f>
        <v>86.700000000000003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142</v>
      </c>
      <c r="AT142" s="228" t="s">
        <v>125</v>
      </c>
      <c r="AU142" s="228" t="s">
        <v>86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142</v>
      </c>
      <c r="BM142" s="228" t="s">
        <v>242</v>
      </c>
    </row>
    <row r="143" s="2" customFormat="1" ht="66.75" customHeight="1">
      <c r="A143" s="35"/>
      <c r="B143" s="36"/>
      <c r="C143" s="216" t="s">
        <v>243</v>
      </c>
      <c r="D143" s="216" t="s">
        <v>125</v>
      </c>
      <c r="E143" s="217" t="s">
        <v>244</v>
      </c>
      <c r="F143" s="218" t="s">
        <v>245</v>
      </c>
      <c r="G143" s="219" t="s">
        <v>221</v>
      </c>
      <c r="H143" s="220">
        <v>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0.22500000000000001</v>
      </c>
      <c r="T143" s="227">
        <f>S143*H143</f>
        <v>2.0249999999999999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142</v>
      </c>
      <c r="AT143" s="228" t="s">
        <v>125</v>
      </c>
      <c r="AU143" s="228" t="s">
        <v>86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142</v>
      </c>
      <c r="BM143" s="228" t="s">
        <v>246</v>
      </c>
    </row>
    <row r="144" s="2" customFormat="1" ht="44.25" customHeight="1">
      <c r="A144" s="35"/>
      <c r="B144" s="36"/>
      <c r="C144" s="216" t="s">
        <v>247</v>
      </c>
      <c r="D144" s="216" t="s">
        <v>125</v>
      </c>
      <c r="E144" s="217" t="s">
        <v>248</v>
      </c>
      <c r="F144" s="218" t="s">
        <v>249</v>
      </c>
      <c r="G144" s="219" t="s">
        <v>221</v>
      </c>
      <c r="H144" s="220">
        <v>20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8.0000000000000007E-05</v>
      </c>
      <c r="R144" s="226">
        <f>Q144*H144</f>
        <v>0.0016000000000000001</v>
      </c>
      <c r="S144" s="226">
        <v>0.23000000000000001</v>
      </c>
      <c r="T144" s="227">
        <f>S144*H144</f>
        <v>4.6000000000000005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142</v>
      </c>
      <c r="AT144" s="228" t="s">
        <v>125</v>
      </c>
      <c r="AU144" s="228" t="s">
        <v>86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142</v>
      </c>
      <c r="BM144" s="228" t="s">
        <v>250</v>
      </c>
    </row>
    <row r="145" s="2" customFormat="1" ht="66.75" customHeight="1">
      <c r="A145" s="35"/>
      <c r="B145" s="36"/>
      <c r="C145" s="216" t="s">
        <v>251</v>
      </c>
      <c r="D145" s="216" t="s">
        <v>125</v>
      </c>
      <c r="E145" s="217" t="s">
        <v>252</v>
      </c>
      <c r="F145" s="218" t="s">
        <v>253</v>
      </c>
      <c r="G145" s="219" t="s">
        <v>221</v>
      </c>
      <c r="H145" s="220">
        <v>9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0.44</v>
      </c>
      <c r="T145" s="227">
        <f>S145*H145</f>
        <v>3.96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142</v>
      </c>
      <c r="AT145" s="228" t="s">
        <v>125</v>
      </c>
      <c r="AU145" s="228" t="s">
        <v>86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142</v>
      </c>
      <c r="BM145" s="228" t="s">
        <v>254</v>
      </c>
    </row>
    <row r="146" s="2" customFormat="1" ht="66.75" customHeight="1">
      <c r="A146" s="35"/>
      <c r="B146" s="36"/>
      <c r="C146" s="216" t="s">
        <v>255</v>
      </c>
      <c r="D146" s="216" t="s">
        <v>125</v>
      </c>
      <c r="E146" s="217" t="s">
        <v>256</v>
      </c>
      <c r="F146" s="218" t="s">
        <v>257</v>
      </c>
      <c r="G146" s="219" t="s">
        <v>221</v>
      </c>
      <c r="H146" s="220">
        <v>340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0.28999999999999998</v>
      </c>
      <c r="T146" s="227">
        <f>S146*H146</f>
        <v>98.599999999999994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142</v>
      </c>
      <c r="AT146" s="228" t="s">
        <v>125</v>
      </c>
      <c r="AU146" s="228" t="s">
        <v>86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142</v>
      </c>
      <c r="BM146" s="228" t="s">
        <v>258</v>
      </c>
    </row>
    <row r="147" s="2" customFormat="1" ht="49.05" customHeight="1">
      <c r="A147" s="35"/>
      <c r="B147" s="36"/>
      <c r="C147" s="216" t="s">
        <v>259</v>
      </c>
      <c r="D147" s="216" t="s">
        <v>125</v>
      </c>
      <c r="E147" s="217" t="s">
        <v>260</v>
      </c>
      <c r="F147" s="218" t="s">
        <v>261</v>
      </c>
      <c r="G147" s="219" t="s">
        <v>262</v>
      </c>
      <c r="H147" s="220">
        <v>311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0.20499999999999999</v>
      </c>
      <c r="T147" s="227">
        <f>S147*H147</f>
        <v>63.754999999999995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142</v>
      </c>
      <c r="AT147" s="228" t="s">
        <v>125</v>
      </c>
      <c r="AU147" s="228" t="s">
        <v>86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142</v>
      </c>
      <c r="BM147" s="228" t="s">
        <v>263</v>
      </c>
    </row>
    <row r="148" s="2" customFormat="1" ht="24.15" customHeight="1">
      <c r="A148" s="35"/>
      <c r="B148" s="36"/>
      <c r="C148" s="216" t="s">
        <v>264</v>
      </c>
      <c r="D148" s="216" t="s">
        <v>125</v>
      </c>
      <c r="E148" s="217" t="s">
        <v>265</v>
      </c>
      <c r="F148" s="218" t="s">
        <v>266</v>
      </c>
      <c r="G148" s="219" t="s">
        <v>262</v>
      </c>
      <c r="H148" s="220">
        <v>46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142</v>
      </c>
      <c r="AT148" s="228" t="s">
        <v>125</v>
      </c>
      <c r="AU148" s="228" t="s">
        <v>86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142</v>
      </c>
      <c r="BM148" s="228" t="s">
        <v>267</v>
      </c>
    </row>
    <row r="149" s="2" customFormat="1" ht="66.75" customHeight="1">
      <c r="A149" s="35"/>
      <c r="B149" s="36"/>
      <c r="C149" s="216" t="s">
        <v>7</v>
      </c>
      <c r="D149" s="216" t="s">
        <v>125</v>
      </c>
      <c r="E149" s="217" t="s">
        <v>268</v>
      </c>
      <c r="F149" s="218" t="s">
        <v>269</v>
      </c>
      <c r="G149" s="219" t="s">
        <v>262</v>
      </c>
      <c r="H149" s="220">
        <v>275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142</v>
      </c>
      <c r="AT149" s="228" t="s">
        <v>125</v>
      </c>
      <c r="AU149" s="228" t="s">
        <v>86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142</v>
      </c>
      <c r="BM149" s="228" t="s">
        <v>270</v>
      </c>
    </row>
    <row r="150" s="2" customFormat="1" ht="66.75" customHeight="1">
      <c r="A150" s="35"/>
      <c r="B150" s="36"/>
      <c r="C150" s="216" t="s">
        <v>271</v>
      </c>
      <c r="D150" s="216" t="s">
        <v>125</v>
      </c>
      <c r="E150" s="217" t="s">
        <v>272</v>
      </c>
      <c r="F150" s="218" t="s">
        <v>273</v>
      </c>
      <c r="G150" s="219" t="s">
        <v>262</v>
      </c>
      <c r="H150" s="220">
        <v>36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142</v>
      </c>
      <c r="AT150" s="228" t="s">
        <v>125</v>
      </c>
      <c r="AU150" s="228" t="s">
        <v>86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142</v>
      </c>
      <c r="BM150" s="228" t="s">
        <v>274</v>
      </c>
    </row>
    <row r="151" s="2" customFormat="1" ht="66.75" customHeight="1">
      <c r="A151" s="35"/>
      <c r="B151" s="36"/>
      <c r="C151" s="216" t="s">
        <v>275</v>
      </c>
      <c r="D151" s="216" t="s">
        <v>125</v>
      </c>
      <c r="E151" s="217" t="s">
        <v>276</v>
      </c>
      <c r="F151" s="218" t="s">
        <v>277</v>
      </c>
      <c r="G151" s="219" t="s">
        <v>221</v>
      </c>
      <c r="H151" s="220">
        <v>349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142</v>
      </c>
      <c r="AT151" s="228" t="s">
        <v>125</v>
      </c>
      <c r="AU151" s="228" t="s">
        <v>86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142</v>
      </c>
      <c r="BM151" s="228" t="s">
        <v>278</v>
      </c>
    </row>
    <row r="152" s="12" customFormat="1" ht="22.8" customHeight="1">
      <c r="A152" s="12"/>
      <c r="B152" s="200"/>
      <c r="C152" s="201"/>
      <c r="D152" s="202" t="s">
        <v>75</v>
      </c>
      <c r="E152" s="214" t="s">
        <v>255</v>
      </c>
      <c r="F152" s="214" t="s">
        <v>279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SUM(P153:P170)</f>
        <v>0</v>
      </c>
      <c r="Q152" s="208"/>
      <c r="R152" s="209">
        <f>SUM(R153:R170)</f>
        <v>19.6538</v>
      </c>
      <c r="S152" s="208"/>
      <c r="T152" s="210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84</v>
      </c>
      <c r="AT152" s="212" t="s">
        <v>75</v>
      </c>
      <c r="AU152" s="212" t="s">
        <v>84</v>
      </c>
      <c r="AY152" s="211" t="s">
        <v>122</v>
      </c>
      <c r="BK152" s="213">
        <f>SUM(BK153:BK170)</f>
        <v>0</v>
      </c>
    </row>
    <row r="153" s="2" customFormat="1" ht="37.8" customHeight="1">
      <c r="A153" s="35"/>
      <c r="B153" s="36"/>
      <c r="C153" s="216" t="s">
        <v>280</v>
      </c>
      <c r="D153" s="216" t="s">
        <v>125</v>
      </c>
      <c r="E153" s="217" t="s">
        <v>233</v>
      </c>
      <c r="F153" s="218" t="s">
        <v>234</v>
      </c>
      <c r="G153" s="219" t="s">
        <v>198</v>
      </c>
      <c r="H153" s="220">
        <v>19.5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142</v>
      </c>
      <c r="AT153" s="228" t="s">
        <v>125</v>
      </c>
      <c r="AU153" s="228" t="s">
        <v>86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142</v>
      </c>
      <c r="BM153" s="228" t="s">
        <v>281</v>
      </c>
    </row>
    <row r="154" s="2" customFormat="1" ht="24.15" customHeight="1">
      <c r="A154" s="35"/>
      <c r="B154" s="36"/>
      <c r="C154" s="216" t="s">
        <v>282</v>
      </c>
      <c r="D154" s="216" t="s">
        <v>125</v>
      </c>
      <c r="E154" s="217" t="s">
        <v>283</v>
      </c>
      <c r="F154" s="218" t="s">
        <v>284</v>
      </c>
      <c r="G154" s="219" t="s">
        <v>198</v>
      </c>
      <c r="H154" s="220">
        <v>19.5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142</v>
      </c>
      <c r="AT154" s="228" t="s">
        <v>125</v>
      </c>
      <c r="AU154" s="228" t="s">
        <v>86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142</v>
      </c>
      <c r="BM154" s="228" t="s">
        <v>285</v>
      </c>
    </row>
    <row r="155" s="2" customFormat="1" ht="16.5" customHeight="1">
      <c r="A155" s="35"/>
      <c r="B155" s="36"/>
      <c r="C155" s="216" t="s">
        <v>286</v>
      </c>
      <c r="D155" s="216" t="s">
        <v>125</v>
      </c>
      <c r="E155" s="217" t="s">
        <v>287</v>
      </c>
      <c r="F155" s="218" t="s">
        <v>288</v>
      </c>
      <c r="G155" s="219" t="s">
        <v>198</v>
      </c>
      <c r="H155" s="220">
        <v>19.5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142</v>
      </c>
      <c r="AT155" s="228" t="s">
        <v>125</v>
      </c>
      <c r="AU155" s="228" t="s">
        <v>86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142</v>
      </c>
      <c r="BM155" s="228" t="s">
        <v>289</v>
      </c>
    </row>
    <row r="156" s="2" customFormat="1" ht="55.5" customHeight="1">
      <c r="A156" s="35"/>
      <c r="B156" s="36"/>
      <c r="C156" s="216" t="s">
        <v>290</v>
      </c>
      <c r="D156" s="216" t="s">
        <v>125</v>
      </c>
      <c r="E156" s="217" t="s">
        <v>291</v>
      </c>
      <c r="F156" s="218" t="s">
        <v>292</v>
      </c>
      <c r="G156" s="219" t="s">
        <v>221</v>
      </c>
      <c r="H156" s="220">
        <v>200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142</v>
      </c>
      <c r="AT156" s="228" t="s">
        <v>125</v>
      </c>
      <c r="AU156" s="228" t="s">
        <v>86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142</v>
      </c>
      <c r="BM156" s="228" t="s">
        <v>293</v>
      </c>
    </row>
    <row r="157" s="2" customFormat="1" ht="37.8" customHeight="1">
      <c r="A157" s="35"/>
      <c r="B157" s="36"/>
      <c r="C157" s="216" t="s">
        <v>294</v>
      </c>
      <c r="D157" s="216" t="s">
        <v>125</v>
      </c>
      <c r="E157" s="217" t="s">
        <v>295</v>
      </c>
      <c r="F157" s="218" t="s">
        <v>296</v>
      </c>
      <c r="G157" s="219" t="s">
        <v>221</v>
      </c>
      <c r="H157" s="220">
        <v>200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142</v>
      </c>
      <c r="AT157" s="228" t="s">
        <v>125</v>
      </c>
      <c r="AU157" s="228" t="s">
        <v>86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142</v>
      </c>
      <c r="BM157" s="228" t="s">
        <v>297</v>
      </c>
    </row>
    <row r="158" s="2" customFormat="1" ht="24.15" customHeight="1">
      <c r="A158" s="35"/>
      <c r="B158" s="36"/>
      <c r="C158" s="235" t="s">
        <v>298</v>
      </c>
      <c r="D158" s="235" t="s">
        <v>299</v>
      </c>
      <c r="E158" s="236" t="s">
        <v>300</v>
      </c>
      <c r="F158" s="237" t="s">
        <v>301</v>
      </c>
      <c r="G158" s="238" t="s">
        <v>217</v>
      </c>
      <c r="H158" s="239">
        <v>19.635000000000002</v>
      </c>
      <c r="I158" s="240"/>
      <c r="J158" s="241">
        <f>ROUND(I158*H158,2)</f>
        <v>0</v>
      </c>
      <c r="K158" s="242"/>
      <c r="L158" s="243"/>
      <c r="M158" s="244" t="s">
        <v>1</v>
      </c>
      <c r="N158" s="245" t="s">
        <v>41</v>
      </c>
      <c r="O158" s="88"/>
      <c r="P158" s="226">
        <f>O158*H158</f>
        <v>0</v>
      </c>
      <c r="Q158" s="226">
        <v>1</v>
      </c>
      <c r="R158" s="226">
        <f>Q158*H158</f>
        <v>19.635000000000002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159</v>
      </c>
      <c r="AT158" s="228" t="s">
        <v>299</v>
      </c>
      <c r="AU158" s="228" t="s">
        <v>86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142</v>
      </c>
      <c r="BM158" s="228" t="s">
        <v>302</v>
      </c>
    </row>
    <row r="159" s="2" customFormat="1" ht="37.8" customHeight="1">
      <c r="A159" s="35"/>
      <c r="B159" s="36"/>
      <c r="C159" s="216" t="s">
        <v>303</v>
      </c>
      <c r="D159" s="216" t="s">
        <v>125</v>
      </c>
      <c r="E159" s="217" t="s">
        <v>304</v>
      </c>
      <c r="F159" s="218" t="s">
        <v>305</v>
      </c>
      <c r="G159" s="219" t="s">
        <v>221</v>
      </c>
      <c r="H159" s="220">
        <v>200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142</v>
      </c>
      <c r="AT159" s="228" t="s">
        <v>125</v>
      </c>
      <c r="AU159" s="228" t="s">
        <v>86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142</v>
      </c>
      <c r="BM159" s="228" t="s">
        <v>306</v>
      </c>
    </row>
    <row r="160" s="2" customFormat="1" ht="16.5" customHeight="1">
      <c r="A160" s="35"/>
      <c r="B160" s="36"/>
      <c r="C160" s="235" t="s">
        <v>307</v>
      </c>
      <c r="D160" s="235" t="s">
        <v>299</v>
      </c>
      <c r="E160" s="236" t="s">
        <v>308</v>
      </c>
      <c r="F160" s="237" t="s">
        <v>309</v>
      </c>
      <c r="G160" s="238" t="s">
        <v>310</v>
      </c>
      <c r="H160" s="239">
        <v>7.7999999999999998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41</v>
      </c>
      <c r="O160" s="88"/>
      <c r="P160" s="226">
        <f>O160*H160</f>
        <v>0</v>
      </c>
      <c r="Q160" s="226">
        <v>0.001</v>
      </c>
      <c r="R160" s="226">
        <f>Q160*H160</f>
        <v>0.0077999999999999996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159</v>
      </c>
      <c r="AT160" s="228" t="s">
        <v>299</v>
      </c>
      <c r="AU160" s="228" t="s">
        <v>86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142</v>
      </c>
      <c r="BM160" s="228" t="s">
        <v>311</v>
      </c>
    </row>
    <row r="161" s="2" customFormat="1" ht="24.15" customHeight="1">
      <c r="A161" s="35"/>
      <c r="B161" s="36"/>
      <c r="C161" s="216" t="s">
        <v>312</v>
      </c>
      <c r="D161" s="216" t="s">
        <v>125</v>
      </c>
      <c r="E161" s="217" t="s">
        <v>313</v>
      </c>
      <c r="F161" s="218" t="s">
        <v>314</v>
      </c>
      <c r="G161" s="219" t="s">
        <v>221</v>
      </c>
      <c r="H161" s="220">
        <v>400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142</v>
      </c>
      <c r="AT161" s="228" t="s">
        <v>125</v>
      </c>
      <c r="AU161" s="228" t="s">
        <v>86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142</v>
      </c>
      <c r="BM161" s="228" t="s">
        <v>315</v>
      </c>
    </row>
    <row r="162" s="2" customFormat="1" ht="24.15" customHeight="1">
      <c r="A162" s="35"/>
      <c r="B162" s="36"/>
      <c r="C162" s="216" t="s">
        <v>316</v>
      </c>
      <c r="D162" s="216" t="s">
        <v>125</v>
      </c>
      <c r="E162" s="217" t="s">
        <v>317</v>
      </c>
      <c r="F162" s="218" t="s">
        <v>318</v>
      </c>
      <c r="G162" s="219" t="s">
        <v>221</v>
      </c>
      <c r="H162" s="220">
        <v>400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142</v>
      </c>
      <c r="AT162" s="228" t="s">
        <v>125</v>
      </c>
      <c r="AU162" s="228" t="s">
        <v>86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142</v>
      </c>
      <c r="BM162" s="228" t="s">
        <v>319</v>
      </c>
    </row>
    <row r="163" s="2" customFormat="1" ht="21.75" customHeight="1">
      <c r="A163" s="35"/>
      <c r="B163" s="36"/>
      <c r="C163" s="216" t="s">
        <v>320</v>
      </c>
      <c r="D163" s="216" t="s">
        <v>125</v>
      </c>
      <c r="E163" s="217" t="s">
        <v>321</v>
      </c>
      <c r="F163" s="218" t="s">
        <v>322</v>
      </c>
      <c r="G163" s="219" t="s">
        <v>221</v>
      </c>
      <c r="H163" s="220">
        <v>400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142</v>
      </c>
      <c r="AT163" s="228" t="s">
        <v>125</v>
      </c>
      <c r="AU163" s="228" t="s">
        <v>86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142</v>
      </c>
      <c r="BM163" s="228" t="s">
        <v>323</v>
      </c>
    </row>
    <row r="164" s="2" customFormat="1" ht="24.15" customHeight="1">
      <c r="A164" s="35"/>
      <c r="B164" s="36"/>
      <c r="C164" s="216" t="s">
        <v>324</v>
      </c>
      <c r="D164" s="216" t="s">
        <v>125</v>
      </c>
      <c r="E164" s="217" t="s">
        <v>325</v>
      </c>
      <c r="F164" s="218" t="s">
        <v>326</v>
      </c>
      <c r="G164" s="219" t="s">
        <v>221</v>
      </c>
      <c r="H164" s="220">
        <v>600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142</v>
      </c>
      <c r="AT164" s="228" t="s">
        <v>125</v>
      </c>
      <c r="AU164" s="228" t="s">
        <v>86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142</v>
      </c>
      <c r="BM164" s="228" t="s">
        <v>327</v>
      </c>
    </row>
    <row r="165" s="2" customFormat="1" ht="49.05" customHeight="1">
      <c r="A165" s="35"/>
      <c r="B165" s="36"/>
      <c r="C165" s="216" t="s">
        <v>328</v>
      </c>
      <c r="D165" s="216" t="s">
        <v>125</v>
      </c>
      <c r="E165" s="217" t="s">
        <v>329</v>
      </c>
      <c r="F165" s="218" t="s">
        <v>330</v>
      </c>
      <c r="G165" s="219" t="s">
        <v>221</v>
      </c>
      <c r="H165" s="220">
        <v>200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142</v>
      </c>
      <c r="AT165" s="228" t="s">
        <v>125</v>
      </c>
      <c r="AU165" s="228" t="s">
        <v>86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142</v>
      </c>
      <c r="BM165" s="228" t="s">
        <v>331</v>
      </c>
    </row>
    <row r="166" s="2" customFormat="1" ht="24.15" customHeight="1">
      <c r="A166" s="35"/>
      <c r="B166" s="36"/>
      <c r="C166" s="216" t="s">
        <v>332</v>
      </c>
      <c r="D166" s="216" t="s">
        <v>125</v>
      </c>
      <c r="E166" s="217" t="s">
        <v>333</v>
      </c>
      <c r="F166" s="218" t="s">
        <v>334</v>
      </c>
      <c r="G166" s="219" t="s">
        <v>217</v>
      </c>
      <c r="H166" s="220">
        <v>0.01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142</v>
      </c>
      <c r="AT166" s="228" t="s">
        <v>125</v>
      </c>
      <c r="AU166" s="228" t="s">
        <v>86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142</v>
      </c>
      <c r="BM166" s="228" t="s">
        <v>335</v>
      </c>
    </row>
    <row r="167" s="2" customFormat="1" ht="16.5" customHeight="1">
      <c r="A167" s="35"/>
      <c r="B167" s="36"/>
      <c r="C167" s="235" t="s">
        <v>336</v>
      </c>
      <c r="D167" s="235" t="s">
        <v>299</v>
      </c>
      <c r="E167" s="236" t="s">
        <v>337</v>
      </c>
      <c r="F167" s="237" t="s">
        <v>338</v>
      </c>
      <c r="G167" s="238" t="s">
        <v>310</v>
      </c>
      <c r="H167" s="239">
        <v>11</v>
      </c>
      <c r="I167" s="240"/>
      <c r="J167" s="241">
        <f>ROUND(I167*H167,2)</f>
        <v>0</v>
      </c>
      <c r="K167" s="242"/>
      <c r="L167" s="243"/>
      <c r="M167" s="244" t="s">
        <v>1</v>
      </c>
      <c r="N167" s="245" t="s">
        <v>41</v>
      </c>
      <c r="O167" s="88"/>
      <c r="P167" s="226">
        <f>O167*H167</f>
        <v>0</v>
      </c>
      <c r="Q167" s="226">
        <v>0.001</v>
      </c>
      <c r="R167" s="226">
        <f>Q167*H167</f>
        <v>0.010999999999999999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159</v>
      </c>
      <c r="AT167" s="228" t="s">
        <v>299</v>
      </c>
      <c r="AU167" s="228" t="s">
        <v>86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142</v>
      </c>
      <c r="BM167" s="228" t="s">
        <v>339</v>
      </c>
    </row>
    <row r="168" s="2" customFormat="1" ht="24.15" customHeight="1">
      <c r="A168" s="35"/>
      <c r="B168" s="36"/>
      <c r="C168" s="216" t="s">
        <v>340</v>
      </c>
      <c r="D168" s="216" t="s">
        <v>125</v>
      </c>
      <c r="E168" s="217" t="s">
        <v>341</v>
      </c>
      <c r="F168" s="218" t="s">
        <v>342</v>
      </c>
      <c r="G168" s="219" t="s">
        <v>221</v>
      </c>
      <c r="H168" s="220">
        <v>1200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142</v>
      </c>
      <c r="AT168" s="228" t="s">
        <v>125</v>
      </c>
      <c r="AU168" s="228" t="s">
        <v>86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142</v>
      </c>
      <c r="BM168" s="228" t="s">
        <v>343</v>
      </c>
    </row>
    <row r="169" s="2" customFormat="1" ht="21.75" customHeight="1">
      <c r="A169" s="35"/>
      <c r="B169" s="36"/>
      <c r="C169" s="216" t="s">
        <v>344</v>
      </c>
      <c r="D169" s="216" t="s">
        <v>125</v>
      </c>
      <c r="E169" s="217" t="s">
        <v>345</v>
      </c>
      <c r="F169" s="218" t="s">
        <v>346</v>
      </c>
      <c r="G169" s="219" t="s">
        <v>221</v>
      </c>
      <c r="H169" s="220">
        <v>400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142</v>
      </c>
      <c r="AT169" s="228" t="s">
        <v>125</v>
      </c>
      <c r="AU169" s="228" t="s">
        <v>86</v>
      </c>
      <c r="AY169" s="14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142</v>
      </c>
      <c r="BM169" s="228" t="s">
        <v>347</v>
      </c>
    </row>
    <row r="170" s="2" customFormat="1" ht="21.75" customHeight="1">
      <c r="A170" s="35"/>
      <c r="B170" s="36"/>
      <c r="C170" s="216" t="s">
        <v>348</v>
      </c>
      <c r="D170" s="216" t="s">
        <v>125</v>
      </c>
      <c r="E170" s="217" t="s">
        <v>349</v>
      </c>
      <c r="F170" s="218" t="s">
        <v>350</v>
      </c>
      <c r="G170" s="219" t="s">
        <v>198</v>
      </c>
      <c r="H170" s="220">
        <v>6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142</v>
      </c>
      <c r="AT170" s="228" t="s">
        <v>125</v>
      </c>
      <c r="AU170" s="228" t="s">
        <v>86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142</v>
      </c>
      <c r="BM170" s="228" t="s">
        <v>351</v>
      </c>
    </row>
    <row r="171" s="12" customFormat="1" ht="22.8" customHeight="1">
      <c r="A171" s="12"/>
      <c r="B171" s="200"/>
      <c r="C171" s="201"/>
      <c r="D171" s="202" t="s">
        <v>75</v>
      </c>
      <c r="E171" s="214" t="s">
        <v>7</v>
      </c>
      <c r="F171" s="214" t="s">
        <v>352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SUM(P172:P174)</f>
        <v>0</v>
      </c>
      <c r="Q171" s="208"/>
      <c r="R171" s="209">
        <f>SUM(R172:R174)</f>
        <v>28.95730442</v>
      </c>
      <c r="S171" s="208"/>
      <c r="T171" s="210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84</v>
      </c>
      <c r="AT171" s="212" t="s">
        <v>75</v>
      </c>
      <c r="AU171" s="212" t="s">
        <v>84</v>
      </c>
      <c r="AY171" s="211" t="s">
        <v>122</v>
      </c>
      <c r="BK171" s="213">
        <f>SUM(BK172:BK174)</f>
        <v>0</v>
      </c>
    </row>
    <row r="172" s="2" customFormat="1" ht="44.25" customHeight="1">
      <c r="A172" s="35"/>
      <c r="B172" s="36"/>
      <c r="C172" s="216" t="s">
        <v>353</v>
      </c>
      <c r="D172" s="216" t="s">
        <v>125</v>
      </c>
      <c r="E172" s="217" t="s">
        <v>354</v>
      </c>
      <c r="F172" s="218" t="s">
        <v>355</v>
      </c>
      <c r="G172" s="219" t="s">
        <v>221</v>
      </c>
      <c r="H172" s="220">
        <v>455.80000000000001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0.00013999999999999999</v>
      </c>
      <c r="R172" s="226">
        <f>Q172*H172</f>
        <v>0.063811999999999994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142</v>
      </c>
      <c r="AT172" s="228" t="s">
        <v>125</v>
      </c>
      <c r="AU172" s="228" t="s">
        <v>86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142</v>
      </c>
      <c r="BM172" s="228" t="s">
        <v>356</v>
      </c>
    </row>
    <row r="173" s="2" customFormat="1" ht="16.5" customHeight="1">
      <c r="A173" s="35"/>
      <c r="B173" s="36"/>
      <c r="C173" s="235" t="s">
        <v>357</v>
      </c>
      <c r="D173" s="235" t="s">
        <v>299</v>
      </c>
      <c r="E173" s="236" t="s">
        <v>358</v>
      </c>
      <c r="F173" s="237" t="s">
        <v>359</v>
      </c>
      <c r="G173" s="238" t="s">
        <v>221</v>
      </c>
      <c r="H173" s="239">
        <v>478.58999999999998</v>
      </c>
      <c r="I173" s="240"/>
      <c r="J173" s="241">
        <f>ROUND(I173*H173,2)</f>
        <v>0</v>
      </c>
      <c r="K173" s="242"/>
      <c r="L173" s="243"/>
      <c r="M173" s="244" t="s">
        <v>1</v>
      </c>
      <c r="N173" s="245" t="s">
        <v>41</v>
      </c>
      <c r="O173" s="88"/>
      <c r="P173" s="226">
        <f>O173*H173</f>
        <v>0</v>
      </c>
      <c r="Q173" s="226">
        <v>0.00040000000000000002</v>
      </c>
      <c r="R173" s="226">
        <f>Q173*H173</f>
        <v>0.191436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159</v>
      </c>
      <c r="AT173" s="228" t="s">
        <v>299</v>
      </c>
      <c r="AU173" s="228" t="s">
        <v>86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142</v>
      </c>
      <c r="BM173" s="228" t="s">
        <v>360</v>
      </c>
    </row>
    <row r="174" s="2" customFormat="1" ht="24.15" customHeight="1">
      <c r="A174" s="35"/>
      <c r="B174" s="36"/>
      <c r="C174" s="216" t="s">
        <v>361</v>
      </c>
      <c r="D174" s="216" t="s">
        <v>125</v>
      </c>
      <c r="E174" s="217" t="s">
        <v>362</v>
      </c>
      <c r="F174" s="218" t="s">
        <v>363</v>
      </c>
      <c r="G174" s="219" t="s">
        <v>198</v>
      </c>
      <c r="H174" s="220">
        <v>11.798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2.4327899999999998</v>
      </c>
      <c r="R174" s="226">
        <f>Q174*H174</f>
        <v>28.702056419999998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142</v>
      </c>
      <c r="AT174" s="228" t="s">
        <v>125</v>
      </c>
      <c r="AU174" s="228" t="s">
        <v>86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142</v>
      </c>
      <c r="BM174" s="228" t="s">
        <v>364</v>
      </c>
    </row>
    <row r="175" s="12" customFormat="1" ht="22.8" customHeight="1">
      <c r="A175" s="12"/>
      <c r="B175" s="200"/>
      <c r="C175" s="201"/>
      <c r="D175" s="202" t="s">
        <v>75</v>
      </c>
      <c r="E175" s="214" t="s">
        <v>121</v>
      </c>
      <c r="F175" s="214" t="s">
        <v>365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SUM(P176:P186)</f>
        <v>0</v>
      </c>
      <c r="Q175" s="208"/>
      <c r="R175" s="209">
        <f>SUM(R176:R186)</f>
        <v>100.83764999999998</v>
      </c>
      <c r="S175" s="208"/>
      <c r="T175" s="210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84</v>
      </c>
      <c r="AT175" s="212" t="s">
        <v>75</v>
      </c>
      <c r="AU175" s="212" t="s">
        <v>84</v>
      </c>
      <c r="AY175" s="211" t="s">
        <v>122</v>
      </c>
      <c r="BK175" s="213">
        <f>SUM(BK176:BK186)</f>
        <v>0</v>
      </c>
    </row>
    <row r="176" s="2" customFormat="1" ht="33" customHeight="1">
      <c r="A176" s="35"/>
      <c r="B176" s="36"/>
      <c r="C176" s="216" t="s">
        <v>366</v>
      </c>
      <c r="D176" s="216" t="s">
        <v>125</v>
      </c>
      <c r="E176" s="217" t="s">
        <v>367</v>
      </c>
      <c r="F176" s="218" t="s">
        <v>368</v>
      </c>
      <c r="G176" s="219" t="s">
        <v>221</v>
      </c>
      <c r="H176" s="220">
        <v>57.75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142</v>
      </c>
      <c r="AT176" s="228" t="s">
        <v>125</v>
      </c>
      <c r="AU176" s="228" t="s">
        <v>86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142</v>
      </c>
      <c r="BM176" s="228" t="s">
        <v>369</v>
      </c>
    </row>
    <row r="177" s="2" customFormat="1" ht="33" customHeight="1">
      <c r="A177" s="35"/>
      <c r="B177" s="36"/>
      <c r="C177" s="216" t="s">
        <v>370</v>
      </c>
      <c r="D177" s="216" t="s">
        <v>125</v>
      </c>
      <c r="E177" s="217" t="s">
        <v>371</v>
      </c>
      <c r="F177" s="218" t="s">
        <v>372</v>
      </c>
      <c r="G177" s="219" t="s">
        <v>221</v>
      </c>
      <c r="H177" s="220">
        <v>346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142</v>
      </c>
      <c r="AT177" s="228" t="s">
        <v>125</v>
      </c>
      <c r="AU177" s="228" t="s">
        <v>86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142</v>
      </c>
      <c r="BM177" s="228" t="s">
        <v>373</v>
      </c>
    </row>
    <row r="178" s="2" customFormat="1" ht="37.8" customHeight="1">
      <c r="A178" s="35"/>
      <c r="B178" s="36"/>
      <c r="C178" s="216" t="s">
        <v>374</v>
      </c>
      <c r="D178" s="216" t="s">
        <v>125</v>
      </c>
      <c r="E178" s="217" t="s">
        <v>375</v>
      </c>
      <c r="F178" s="218" t="s">
        <v>376</v>
      </c>
      <c r="G178" s="219" t="s">
        <v>221</v>
      </c>
      <c r="H178" s="220">
        <v>107.66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142</v>
      </c>
      <c r="AT178" s="228" t="s">
        <v>125</v>
      </c>
      <c r="AU178" s="228" t="s">
        <v>86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142</v>
      </c>
      <c r="BM178" s="228" t="s">
        <v>377</v>
      </c>
    </row>
    <row r="179" s="2" customFormat="1" ht="37.8" customHeight="1">
      <c r="A179" s="35"/>
      <c r="B179" s="36"/>
      <c r="C179" s="216" t="s">
        <v>378</v>
      </c>
      <c r="D179" s="216" t="s">
        <v>125</v>
      </c>
      <c r="E179" s="217" t="s">
        <v>379</v>
      </c>
      <c r="F179" s="218" t="s">
        <v>380</v>
      </c>
      <c r="G179" s="219" t="s">
        <v>221</v>
      </c>
      <c r="H179" s="220">
        <v>20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0.34499999999999997</v>
      </c>
      <c r="R179" s="226">
        <f>Q179*H179</f>
        <v>6.8999999999999995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142</v>
      </c>
      <c r="AT179" s="228" t="s">
        <v>125</v>
      </c>
      <c r="AU179" s="228" t="s">
        <v>86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142</v>
      </c>
      <c r="BM179" s="228" t="s">
        <v>381</v>
      </c>
    </row>
    <row r="180" s="2" customFormat="1" ht="44.25" customHeight="1">
      <c r="A180" s="35"/>
      <c r="B180" s="36"/>
      <c r="C180" s="216" t="s">
        <v>382</v>
      </c>
      <c r="D180" s="216" t="s">
        <v>125</v>
      </c>
      <c r="E180" s="217" t="s">
        <v>383</v>
      </c>
      <c r="F180" s="218" t="s">
        <v>384</v>
      </c>
      <c r="G180" s="219" t="s">
        <v>221</v>
      </c>
      <c r="H180" s="220">
        <v>20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0.26375999999999999</v>
      </c>
      <c r="R180" s="226">
        <f>Q180*H180</f>
        <v>5.2751999999999999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142</v>
      </c>
      <c r="AT180" s="228" t="s">
        <v>125</v>
      </c>
      <c r="AU180" s="228" t="s">
        <v>86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142</v>
      </c>
      <c r="BM180" s="228" t="s">
        <v>385</v>
      </c>
    </row>
    <row r="181" s="2" customFormat="1" ht="24.15" customHeight="1">
      <c r="A181" s="35"/>
      <c r="B181" s="36"/>
      <c r="C181" s="216" t="s">
        <v>386</v>
      </c>
      <c r="D181" s="216" t="s">
        <v>125</v>
      </c>
      <c r="E181" s="217" t="s">
        <v>387</v>
      </c>
      <c r="F181" s="218" t="s">
        <v>388</v>
      </c>
      <c r="G181" s="219" t="s">
        <v>221</v>
      </c>
      <c r="H181" s="220">
        <v>20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142</v>
      </c>
      <c r="AT181" s="228" t="s">
        <v>125</v>
      </c>
      <c r="AU181" s="228" t="s">
        <v>86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142</v>
      </c>
      <c r="BM181" s="228" t="s">
        <v>389</v>
      </c>
    </row>
    <row r="182" s="2" customFormat="1" ht="78" customHeight="1">
      <c r="A182" s="35"/>
      <c r="B182" s="36"/>
      <c r="C182" s="216" t="s">
        <v>390</v>
      </c>
      <c r="D182" s="216" t="s">
        <v>125</v>
      </c>
      <c r="E182" s="217" t="s">
        <v>391</v>
      </c>
      <c r="F182" s="218" t="s">
        <v>392</v>
      </c>
      <c r="G182" s="219" t="s">
        <v>221</v>
      </c>
      <c r="H182" s="220">
        <v>326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0.085650000000000004</v>
      </c>
      <c r="R182" s="226">
        <f>Q182*H182</f>
        <v>27.921900000000001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142</v>
      </c>
      <c r="AT182" s="228" t="s">
        <v>125</v>
      </c>
      <c r="AU182" s="228" t="s">
        <v>86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142</v>
      </c>
      <c r="BM182" s="228" t="s">
        <v>393</v>
      </c>
    </row>
    <row r="183" s="2" customFormat="1" ht="21.75" customHeight="1">
      <c r="A183" s="35"/>
      <c r="B183" s="36"/>
      <c r="C183" s="235" t="s">
        <v>394</v>
      </c>
      <c r="D183" s="235" t="s">
        <v>299</v>
      </c>
      <c r="E183" s="236" t="s">
        <v>395</v>
      </c>
      <c r="F183" s="237" t="s">
        <v>396</v>
      </c>
      <c r="G183" s="238" t="s">
        <v>221</v>
      </c>
      <c r="H183" s="239">
        <v>324.80000000000001</v>
      </c>
      <c r="I183" s="240"/>
      <c r="J183" s="241">
        <f>ROUND(I183*H183,2)</f>
        <v>0</v>
      </c>
      <c r="K183" s="242"/>
      <c r="L183" s="243"/>
      <c r="M183" s="244" t="s">
        <v>1</v>
      </c>
      <c r="N183" s="245" t="s">
        <v>41</v>
      </c>
      <c r="O183" s="88"/>
      <c r="P183" s="226">
        <f>O183*H183</f>
        <v>0</v>
      </c>
      <c r="Q183" s="226">
        <v>0.17599999999999999</v>
      </c>
      <c r="R183" s="226">
        <f>Q183*H183</f>
        <v>57.1648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159</v>
      </c>
      <c r="AT183" s="228" t="s">
        <v>299</v>
      </c>
      <c r="AU183" s="228" t="s">
        <v>86</v>
      </c>
      <c r="AY183" s="14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142</v>
      </c>
      <c r="BM183" s="228" t="s">
        <v>397</v>
      </c>
    </row>
    <row r="184" s="2" customFormat="1" ht="24.15" customHeight="1">
      <c r="A184" s="35"/>
      <c r="B184" s="36"/>
      <c r="C184" s="235" t="s">
        <v>398</v>
      </c>
      <c r="D184" s="235" t="s">
        <v>299</v>
      </c>
      <c r="E184" s="236" t="s">
        <v>399</v>
      </c>
      <c r="F184" s="237" t="s">
        <v>400</v>
      </c>
      <c r="G184" s="238" t="s">
        <v>221</v>
      </c>
      <c r="H184" s="239">
        <v>6.0899999999999999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41</v>
      </c>
      <c r="O184" s="88"/>
      <c r="P184" s="226">
        <f>O184*H184</f>
        <v>0</v>
      </c>
      <c r="Q184" s="226">
        <v>0.17499999999999999</v>
      </c>
      <c r="R184" s="226">
        <f>Q184*H184</f>
        <v>1.06575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159</v>
      </c>
      <c r="AT184" s="228" t="s">
        <v>299</v>
      </c>
      <c r="AU184" s="228" t="s">
        <v>86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142</v>
      </c>
      <c r="BM184" s="228" t="s">
        <v>401</v>
      </c>
    </row>
    <row r="185" s="2" customFormat="1" ht="62.7" customHeight="1">
      <c r="A185" s="35"/>
      <c r="B185" s="36"/>
      <c r="C185" s="216" t="s">
        <v>402</v>
      </c>
      <c r="D185" s="216" t="s">
        <v>125</v>
      </c>
      <c r="E185" s="217" t="s">
        <v>403</v>
      </c>
      <c r="F185" s="218" t="s">
        <v>404</v>
      </c>
      <c r="G185" s="219" t="s">
        <v>221</v>
      </c>
      <c r="H185" s="220">
        <v>5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0.098000000000000004</v>
      </c>
      <c r="R185" s="226">
        <f>Q185*H185</f>
        <v>0.48999999999999999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142</v>
      </c>
      <c r="AT185" s="228" t="s">
        <v>125</v>
      </c>
      <c r="AU185" s="228" t="s">
        <v>86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142</v>
      </c>
      <c r="BM185" s="228" t="s">
        <v>405</v>
      </c>
    </row>
    <row r="186" s="2" customFormat="1" ht="66.75" customHeight="1">
      <c r="A186" s="35"/>
      <c r="B186" s="36"/>
      <c r="C186" s="216" t="s">
        <v>406</v>
      </c>
      <c r="D186" s="216" t="s">
        <v>125</v>
      </c>
      <c r="E186" s="217" t="s">
        <v>407</v>
      </c>
      <c r="F186" s="218" t="s">
        <v>408</v>
      </c>
      <c r="G186" s="219" t="s">
        <v>221</v>
      </c>
      <c r="H186" s="220">
        <v>20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0.10100000000000001</v>
      </c>
      <c r="R186" s="226">
        <f>Q186*H186</f>
        <v>2.02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142</v>
      </c>
      <c r="AT186" s="228" t="s">
        <v>125</v>
      </c>
      <c r="AU186" s="228" t="s">
        <v>86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142</v>
      </c>
      <c r="BM186" s="228" t="s">
        <v>409</v>
      </c>
    </row>
    <row r="187" s="12" customFormat="1" ht="22.8" customHeight="1">
      <c r="A187" s="12"/>
      <c r="B187" s="200"/>
      <c r="C187" s="201"/>
      <c r="D187" s="202" t="s">
        <v>75</v>
      </c>
      <c r="E187" s="214" t="s">
        <v>165</v>
      </c>
      <c r="F187" s="214" t="s">
        <v>410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SUM(P188:P195)</f>
        <v>0</v>
      </c>
      <c r="Q187" s="208"/>
      <c r="R187" s="209">
        <f>SUM(R188:R195)</f>
        <v>76.385593999999998</v>
      </c>
      <c r="S187" s="208"/>
      <c r="T187" s="210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84</v>
      </c>
      <c r="AT187" s="212" t="s">
        <v>75</v>
      </c>
      <c r="AU187" s="212" t="s">
        <v>84</v>
      </c>
      <c r="AY187" s="211" t="s">
        <v>122</v>
      </c>
      <c r="BK187" s="213">
        <f>SUM(BK188:BK195)</f>
        <v>0</v>
      </c>
    </row>
    <row r="188" s="2" customFormat="1" ht="49.05" customHeight="1">
      <c r="A188" s="35"/>
      <c r="B188" s="36"/>
      <c r="C188" s="216" t="s">
        <v>411</v>
      </c>
      <c r="D188" s="216" t="s">
        <v>125</v>
      </c>
      <c r="E188" s="217" t="s">
        <v>412</v>
      </c>
      <c r="F188" s="218" t="s">
        <v>413</v>
      </c>
      <c r="G188" s="219" t="s">
        <v>262</v>
      </c>
      <c r="H188" s="220">
        <v>28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0.15540000000000001</v>
      </c>
      <c r="R188" s="226">
        <f>Q188*H188</f>
        <v>4.3512000000000004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142</v>
      </c>
      <c r="AT188" s="228" t="s">
        <v>125</v>
      </c>
      <c r="AU188" s="228" t="s">
        <v>86</v>
      </c>
      <c r="AY188" s="14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142</v>
      </c>
      <c r="BM188" s="228" t="s">
        <v>414</v>
      </c>
    </row>
    <row r="189" s="2" customFormat="1" ht="16.5" customHeight="1">
      <c r="A189" s="35"/>
      <c r="B189" s="36"/>
      <c r="C189" s="235" t="s">
        <v>415</v>
      </c>
      <c r="D189" s="235" t="s">
        <v>299</v>
      </c>
      <c r="E189" s="236" t="s">
        <v>416</v>
      </c>
      <c r="F189" s="237" t="s">
        <v>417</v>
      </c>
      <c r="G189" s="238" t="s">
        <v>262</v>
      </c>
      <c r="H189" s="239">
        <v>2.0299999999999998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41</v>
      </c>
      <c r="O189" s="88"/>
      <c r="P189" s="226">
        <f>O189*H189</f>
        <v>0</v>
      </c>
      <c r="Q189" s="226">
        <v>0.081000000000000003</v>
      </c>
      <c r="R189" s="226">
        <f>Q189*H189</f>
        <v>0.16442999999999999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159</v>
      </c>
      <c r="AT189" s="228" t="s">
        <v>299</v>
      </c>
      <c r="AU189" s="228" t="s">
        <v>86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142</v>
      </c>
      <c r="BM189" s="228" t="s">
        <v>418</v>
      </c>
    </row>
    <row r="190" s="2" customFormat="1" ht="21.75" customHeight="1">
      <c r="A190" s="35"/>
      <c r="B190" s="36"/>
      <c r="C190" s="235" t="s">
        <v>419</v>
      </c>
      <c r="D190" s="235" t="s">
        <v>299</v>
      </c>
      <c r="E190" s="236" t="s">
        <v>420</v>
      </c>
      <c r="F190" s="237" t="s">
        <v>421</v>
      </c>
      <c r="G190" s="238" t="s">
        <v>262</v>
      </c>
      <c r="H190" s="239">
        <v>12.18</v>
      </c>
      <c r="I190" s="240"/>
      <c r="J190" s="241">
        <f>ROUND(I190*H190,2)</f>
        <v>0</v>
      </c>
      <c r="K190" s="242"/>
      <c r="L190" s="243"/>
      <c r="M190" s="244" t="s">
        <v>1</v>
      </c>
      <c r="N190" s="245" t="s">
        <v>41</v>
      </c>
      <c r="O190" s="88"/>
      <c r="P190" s="226">
        <f>O190*H190</f>
        <v>0</v>
      </c>
      <c r="Q190" s="226">
        <v>0.048300000000000003</v>
      </c>
      <c r="R190" s="226">
        <f>Q190*H190</f>
        <v>0.58829399999999998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159</v>
      </c>
      <c r="AT190" s="228" t="s">
        <v>299</v>
      </c>
      <c r="AU190" s="228" t="s">
        <v>86</v>
      </c>
      <c r="AY190" s="14" t="s">
        <v>122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142</v>
      </c>
      <c r="BM190" s="228" t="s">
        <v>422</v>
      </c>
    </row>
    <row r="191" s="2" customFormat="1" ht="24.15" customHeight="1">
      <c r="A191" s="35"/>
      <c r="B191" s="36"/>
      <c r="C191" s="235" t="s">
        <v>423</v>
      </c>
      <c r="D191" s="235" t="s">
        <v>299</v>
      </c>
      <c r="E191" s="236" t="s">
        <v>424</v>
      </c>
      <c r="F191" s="237" t="s">
        <v>425</v>
      </c>
      <c r="G191" s="238" t="s">
        <v>262</v>
      </c>
      <c r="H191" s="239">
        <v>12.18</v>
      </c>
      <c r="I191" s="240"/>
      <c r="J191" s="241">
        <f>ROUND(I191*H191,2)</f>
        <v>0</v>
      </c>
      <c r="K191" s="242"/>
      <c r="L191" s="243"/>
      <c r="M191" s="244" t="s">
        <v>1</v>
      </c>
      <c r="N191" s="245" t="s">
        <v>41</v>
      </c>
      <c r="O191" s="88"/>
      <c r="P191" s="226">
        <f>O191*H191</f>
        <v>0</v>
      </c>
      <c r="Q191" s="226">
        <v>0.064000000000000001</v>
      </c>
      <c r="R191" s="226">
        <f>Q191*H191</f>
        <v>0.77951999999999999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159</v>
      </c>
      <c r="AT191" s="228" t="s">
        <v>299</v>
      </c>
      <c r="AU191" s="228" t="s">
        <v>86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142</v>
      </c>
      <c r="BM191" s="228" t="s">
        <v>426</v>
      </c>
    </row>
    <row r="192" s="2" customFormat="1" ht="49.05" customHeight="1">
      <c r="A192" s="35"/>
      <c r="B192" s="36"/>
      <c r="C192" s="216" t="s">
        <v>427</v>
      </c>
      <c r="D192" s="216" t="s">
        <v>125</v>
      </c>
      <c r="E192" s="217" t="s">
        <v>428</v>
      </c>
      <c r="F192" s="218" t="s">
        <v>429</v>
      </c>
      <c r="G192" s="219" t="s">
        <v>262</v>
      </c>
      <c r="H192" s="220">
        <v>165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0.16849</v>
      </c>
      <c r="R192" s="226">
        <f>Q192*H192</f>
        <v>27.800850000000001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142</v>
      </c>
      <c r="AT192" s="228" t="s">
        <v>125</v>
      </c>
      <c r="AU192" s="228" t="s">
        <v>86</v>
      </c>
      <c r="AY192" s="14" t="s">
        <v>122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142</v>
      </c>
      <c r="BM192" s="228" t="s">
        <v>430</v>
      </c>
    </row>
    <row r="193" s="2" customFormat="1" ht="49.05" customHeight="1">
      <c r="A193" s="35"/>
      <c r="B193" s="36"/>
      <c r="C193" s="216" t="s">
        <v>431</v>
      </c>
      <c r="D193" s="216" t="s">
        <v>125</v>
      </c>
      <c r="E193" s="217" t="s">
        <v>432</v>
      </c>
      <c r="F193" s="218" t="s">
        <v>433</v>
      </c>
      <c r="G193" s="219" t="s">
        <v>262</v>
      </c>
      <c r="H193" s="220">
        <v>175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0.1295</v>
      </c>
      <c r="R193" s="226">
        <f>Q193*H193</f>
        <v>22.662500000000001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142</v>
      </c>
      <c r="AT193" s="228" t="s">
        <v>125</v>
      </c>
      <c r="AU193" s="228" t="s">
        <v>86</v>
      </c>
      <c r="AY193" s="14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142</v>
      </c>
      <c r="BM193" s="228" t="s">
        <v>434</v>
      </c>
    </row>
    <row r="194" s="2" customFormat="1" ht="16.5" customHeight="1">
      <c r="A194" s="35"/>
      <c r="B194" s="36"/>
      <c r="C194" s="235" t="s">
        <v>435</v>
      </c>
      <c r="D194" s="235" t="s">
        <v>299</v>
      </c>
      <c r="E194" s="236" t="s">
        <v>436</v>
      </c>
      <c r="F194" s="237" t="s">
        <v>437</v>
      </c>
      <c r="G194" s="238" t="s">
        <v>262</v>
      </c>
      <c r="H194" s="239">
        <v>345.10000000000002</v>
      </c>
      <c r="I194" s="240"/>
      <c r="J194" s="241">
        <f>ROUND(I194*H194,2)</f>
        <v>0</v>
      </c>
      <c r="K194" s="242"/>
      <c r="L194" s="243"/>
      <c r="M194" s="244" t="s">
        <v>1</v>
      </c>
      <c r="N194" s="245" t="s">
        <v>41</v>
      </c>
      <c r="O194" s="88"/>
      <c r="P194" s="226">
        <f>O194*H194</f>
        <v>0</v>
      </c>
      <c r="Q194" s="226">
        <v>0.058000000000000003</v>
      </c>
      <c r="R194" s="226">
        <f>Q194*H194</f>
        <v>20.015800000000002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159</v>
      </c>
      <c r="AT194" s="228" t="s">
        <v>299</v>
      </c>
      <c r="AU194" s="228" t="s">
        <v>86</v>
      </c>
      <c r="AY194" s="14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142</v>
      </c>
      <c r="BM194" s="228" t="s">
        <v>438</v>
      </c>
    </row>
    <row r="195" s="2" customFormat="1" ht="55.5" customHeight="1">
      <c r="A195" s="35"/>
      <c r="B195" s="36"/>
      <c r="C195" s="216" t="s">
        <v>439</v>
      </c>
      <c r="D195" s="216" t="s">
        <v>125</v>
      </c>
      <c r="E195" s="217" t="s">
        <v>440</v>
      </c>
      <c r="F195" s="218" t="s">
        <v>441</v>
      </c>
      <c r="G195" s="219" t="s">
        <v>262</v>
      </c>
      <c r="H195" s="220">
        <v>46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0.00050000000000000001</v>
      </c>
      <c r="R195" s="226">
        <f>Q195*H195</f>
        <v>0.023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142</v>
      </c>
      <c r="AT195" s="228" t="s">
        <v>125</v>
      </c>
      <c r="AU195" s="228" t="s">
        <v>86</v>
      </c>
      <c r="AY195" s="14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142</v>
      </c>
      <c r="BM195" s="228" t="s">
        <v>442</v>
      </c>
    </row>
    <row r="196" s="12" customFormat="1" ht="22.8" customHeight="1">
      <c r="A196" s="12"/>
      <c r="B196" s="200"/>
      <c r="C196" s="201"/>
      <c r="D196" s="202" t="s">
        <v>75</v>
      </c>
      <c r="E196" s="214" t="s">
        <v>443</v>
      </c>
      <c r="F196" s="214" t="s">
        <v>444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SUM(P197:P202)</f>
        <v>0</v>
      </c>
      <c r="Q196" s="208"/>
      <c r="R196" s="209">
        <f>SUM(R197:R202)</f>
        <v>0</v>
      </c>
      <c r="S196" s="208"/>
      <c r="T196" s="210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84</v>
      </c>
      <c r="AT196" s="212" t="s">
        <v>75</v>
      </c>
      <c r="AU196" s="212" t="s">
        <v>84</v>
      </c>
      <c r="AY196" s="211" t="s">
        <v>122</v>
      </c>
      <c r="BK196" s="213">
        <f>SUM(BK197:BK202)</f>
        <v>0</v>
      </c>
    </row>
    <row r="197" s="2" customFormat="1" ht="37.8" customHeight="1">
      <c r="A197" s="35"/>
      <c r="B197" s="36"/>
      <c r="C197" s="216" t="s">
        <v>445</v>
      </c>
      <c r="D197" s="216" t="s">
        <v>125</v>
      </c>
      <c r="E197" s="217" t="s">
        <v>446</v>
      </c>
      <c r="F197" s="218" t="s">
        <v>447</v>
      </c>
      <c r="G197" s="219" t="s">
        <v>217</v>
      </c>
      <c r="H197" s="220">
        <v>120.19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142</v>
      </c>
      <c r="AT197" s="228" t="s">
        <v>125</v>
      </c>
      <c r="AU197" s="228" t="s">
        <v>86</v>
      </c>
      <c r="AY197" s="14" t="s">
        <v>122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142</v>
      </c>
      <c r="BM197" s="228" t="s">
        <v>448</v>
      </c>
    </row>
    <row r="198" s="2" customFormat="1" ht="37.8" customHeight="1">
      <c r="A198" s="35"/>
      <c r="B198" s="36"/>
      <c r="C198" s="216" t="s">
        <v>449</v>
      </c>
      <c r="D198" s="216" t="s">
        <v>125</v>
      </c>
      <c r="E198" s="217" t="s">
        <v>450</v>
      </c>
      <c r="F198" s="218" t="s">
        <v>451</v>
      </c>
      <c r="G198" s="219" t="s">
        <v>217</v>
      </c>
      <c r="H198" s="220">
        <v>721.13999999999999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142</v>
      </c>
      <c r="AT198" s="228" t="s">
        <v>125</v>
      </c>
      <c r="AU198" s="228" t="s">
        <v>86</v>
      </c>
      <c r="AY198" s="14" t="s">
        <v>122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142</v>
      </c>
      <c r="BM198" s="228" t="s">
        <v>452</v>
      </c>
    </row>
    <row r="199" s="2" customFormat="1" ht="37.8" customHeight="1">
      <c r="A199" s="35"/>
      <c r="B199" s="36"/>
      <c r="C199" s="216" t="s">
        <v>453</v>
      </c>
      <c r="D199" s="216" t="s">
        <v>125</v>
      </c>
      <c r="E199" s="217" t="s">
        <v>454</v>
      </c>
      <c r="F199" s="218" t="s">
        <v>455</v>
      </c>
      <c r="G199" s="219" t="s">
        <v>217</v>
      </c>
      <c r="H199" s="220">
        <v>51.658999999999999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142</v>
      </c>
      <c r="AT199" s="228" t="s">
        <v>125</v>
      </c>
      <c r="AU199" s="228" t="s">
        <v>86</v>
      </c>
      <c r="AY199" s="14" t="s">
        <v>122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142</v>
      </c>
      <c r="BM199" s="228" t="s">
        <v>456</v>
      </c>
    </row>
    <row r="200" s="2" customFormat="1" ht="37.8" customHeight="1">
      <c r="A200" s="35"/>
      <c r="B200" s="36"/>
      <c r="C200" s="216" t="s">
        <v>457</v>
      </c>
      <c r="D200" s="216" t="s">
        <v>125</v>
      </c>
      <c r="E200" s="217" t="s">
        <v>458</v>
      </c>
      <c r="F200" s="218" t="s">
        <v>451</v>
      </c>
      <c r="G200" s="219" t="s">
        <v>217</v>
      </c>
      <c r="H200" s="220">
        <v>51.658999999999999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142</v>
      </c>
      <c r="AT200" s="228" t="s">
        <v>125</v>
      </c>
      <c r="AU200" s="228" t="s">
        <v>86</v>
      </c>
      <c r="AY200" s="14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142</v>
      </c>
      <c r="BM200" s="228" t="s">
        <v>459</v>
      </c>
    </row>
    <row r="201" s="2" customFormat="1" ht="44.25" customHeight="1">
      <c r="A201" s="35"/>
      <c r="B201" s="36"/>
      <c r="C201" s="216" t="s">
        <v>460</v>
      </c>
      <c r="D201" s="216" t="s">
        <v>125</v>
      </c>
      <c r="E201" s="217" t="s">
        <v>461</v>
      </c>
      <c r="F201" s="218" t="s">
        <v>462</v>
      </c>
      <c r="G201" s="219" t="s">
        <v>217</v>
      </c>
      <c r="H201" s="220">
        <v>120.19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142</v>
      </c>
      <c r="AT201" s="228" t="s">
        <v>125</v>
      </c>
      <c r="AU201" s="228" t="s">
        <v>86</v>
      </c>
      <c r="AY201" s="14" t="s">
        <v>122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142</v>
      </c>
      <c r="BM201" s="228" t="s">
        <v>463</v>
      </c>
    </row>
    <row r="202" s="2" customFormat="1" ht="16.5" customHeight="1">
      <c r="A202" s="35"/>
      <c r="B202" s="36"/>
      <c r="C202" s="216" t="s">
        <v>464</v>
      </c>
      <c r="D202" s="216" t="s">
        <v>125</v>
      </c>
      <c r="E202" s="217" t="s">
        <v>465</v>
      </c>
      <c r="F202" s="218" t="s">
        <v>466</v>
      </c>
      <c r="G202" s="219" t="s">
        <v>217</v>
      </c>
      <c r="H202" s="220">
        <v>46.959000000000003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142</v>
      </c>
      <c r="AT202" s="228" t="s">
        <v>125</v>
      </c>
      <c r="AU202" s="228" t="s">
        <v>86</v>
      </c>
      <c r="AY202" s="14" t="s">
        <v>122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142</v>
      </c>
      <c r="BM202" s="228" t="s">
        <v>467</v>
      </c>
    </row>
    <row r="203" s="12" customFormat="1" ht="22.8" customHeight="1">
      <c r="A203" s="12"/>
      <c r="B203" s="200"/>
      <c r="C203" s="201"/>
      <c r="D203" s="202" t="s">
        <v>75</v>
      </c>
      <c r="E203" s="214" t="s">
        <v>468</v>
      </c>
      <c r="F203" s="214" t="s">
        <v>469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SUM(P204:P205)</f>
        <v>0</v>
      </c>
      <c r="Q203" s="208"/>
      <c r="R203" s="209">
        <f>SUM(R204:R205)</f>
        <v>0</v>
      </c>
      <c r="S203" s="208"/>
      <c r="T203" s="210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84</v>
      </c>
      <c r="AT203" s="212" t="s">
        <v>75</v>
      </c>
      <c r="AU203" s="212" t="s">
        <v>84</v>
      </c>
      <c r="AY203" s="211" t="s">
        <v>122</v>
      </c>
      <c r="BK203" s="213">
        <f>SUM(BK204:BK205)</f>
        <v>0</v>
      </c>
    </row>
    <row r="204" s="2" customFormat="1" ht="37.8" customHeight="1">
      <c r="A204" s="35"/>
      <c r="B204" s="36"/>
      <c r="C204" s="216" t="s">
        <v>470</v>
      </c>
      <c r="D204" s="216" t="s">
        <v>125</v>
      </c>
      <c r="E204" s="217" t="s">
        <v>471</v>
      </c>
      <c r="F204" s="218" t="s">
        <v>472</v>
      </c>
      <c r="G204" s="219" t="s">
        <v>217</v>
      </c>
      <c r="H204" s="220">
        <v>225.83600000000001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142</v>
      </c>
      <c r="AT204" s="228" t="s">
        <v>125</v>
      </c>
      <c r="AU204" s="228" t="s">
        <v>86</v>
      </c>
      <c r="AY204" s="14" t="s">
        <v>122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142</v>
      </c>
      <c r="BM204" s="228" t="s">
        <v>473</v>
      </c>
    </row>
    <row r="205" s="2" customFormat="1" ht="44.25" customHeight="1">
      <c r="A205" s="35"/>
      <c r="B205" s="36"/>
      <c r="C205" s="216" t="s">
        <v>474</v>
      </c>
      <c r="D205" s="216" t="s">
        <v>125</v>
      </c>
      <c r="E205" s="217" t="s">
        <v>475</v>
      </c>
      <c r="F205" s="218" t="s">
        <v>476</v>
      </c>
      <c r="G205" s="219" t="s">
        <v>217</v>
      </c>
      <c r="H205" s="220">
        <v>225.83600000000001</v>
      </c>
      <c r="I205" s="221"/>
      <c r="J205" s="222">
        <f>ROUND(I205*H205,2)</f>
        <v>0</v>
      </c>
      <c r="K205" s="223"/>
      <c r="L205" s="41"/>
      <c r="M205" s="230" t="s">
        <v>1</v>
      </c>
      <c r="N205" s="231" t="s">
        <v>41</v>
      </c>
      <c r="O205" s="232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142</v>
      </c>
      <c r="AT205" s="228" t="s">
        <v>125</v>
      </c>
      <c r="AU205" s="228" t="s">
        <v>86</v>
      </c>
      <c r="AY205" s="14" t="s">
        <v>122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142</v>
      </c>
      <c r="BM205" s="228" t="s">
        <v>477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Fje2vAML9bW+o6XUTNxUYFNvIkgSPnW7thfNGKvmVNor6q7sGPVeGxkVUp7Egjpelf8uR8GBL1U6eBZW4OljrQ==" hashValue="ot9Vtsay4tDj+PXozx9c6MK6QqWqHbG1OP8ToNLK6tNZGh9Z85Uxum+cgabbFu2qO63wHvlS5q8abFZ8B69JVQ==" algorithmName="SHA-512" password="CA9C"/>
  <autoFilter ref="C124:K20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Otrokovice, třída T.Bati - chodník u SPŠ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478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16. 2. 2024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ROUND((SUM(BE127:BE193)),  2)</f>
        <v>0</v>
      </c>
      <c r="G33" s="35"/>
      <c r="H33" s="35"/>
      <c r="I33" s="152">
        <v>0.20999999999999999</v>
      </c>
      <c r="J33" s="151">
        <f>ROUND(((SUM(BE127:BE193))*I33),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ROUND((SUM(BF127:BF193)),  2)</f>
        <v>0</v>
      </c>
      <c r="G34" s="35"/>
      <c r="H34" s="35"/>
      <c r="I34" s="152">
        <v>0.12</v>
      </c>
      <c r="J34" s="151">
        <f>ROUND(((SUM(BF127:BF193))*I34),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ROUND((SUM(BG127:BG193)),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ROUND((SUM(BH127:BH193)),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ROUND((SUM(BI127:BI193)),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Otrokovice, třída T.Bati - chodník u SPŠ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401 - Veřejné osvětlení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Otrokovice, m.č. Bahňák</v>
      </c>
      <c r="G89" s="37"/>
      <c r="H89" s="37"/>
      <c r="I89" s="29" t="s">
        <v>22</v>
      </c>
      <c r="J89" s="76" t="str">
        <f>IF(J12="","",J12)</f>
        <v>16. 2. 2024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Otrokovice</v>
      </c>
      <c r="G91" s="37"/>
      <c r="H91" s="37"/>
      <c r="I91" s="29" t="s">
        <v>30</v>
      </c>
      <c r="J91" s="33" t="str">
        <f>E21</f>
        <v>M.Sedlářová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Ing.L.Alster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184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190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479</v>
      </c>
      <c r="E99" s="179"/>
      <c r="F99" s="179"/>
      <c r="G99" s="179"/>
      <c r="H99" s="179"/>
      <c r="I99" s="179"/>
      <c r="J99" s="180">
        <f>J131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480</v>
      </c>
      <c r="E100" s="185"/>
      <c r="F100" s="185"/>
      <c r="G100" s="185"/>
      <c r="H100" s="185"/>
      <c r="I100" s="185"/>
      <c r="J100" s="186">
        <f>J132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6"/>
      <c r="C101" s="177"/>
      <c r="D101" s="178" t="s">
        <v>481</v>
      </c>
      <c r="E101" s="179"/>
      <c r="F101" s="179"/>
      <c r="G101" s="179"/>
      <c r="H101" s="179"/>
      <c r="I101" s="179"/>
      <c r="J101" s="180">
        <f>J143</f>
        <v>0</v>
      </c>
      <c r="K101" s="177"/>
      <c r="L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2"/>
      <c r="C102" s="183"/>
      <c r="D102" s="184" t="s">
        <v>482</v>
      </c>
      <c r="E102" s="185"/>
      <c r="F102" s="185"/>
      <c r="G102" s="185"/>
      <c r="H102" s="185"/>
      <c r="I102" s="185"/>
      <c r="J102" s="186">
        <f>J144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483</v>
      </c>
      <c r="E103" s="185"/>
      <c r="F103" s="185"/>
      <c r="G103" s="185"/>
      <c r="H103" s="185"/>
      <c r="I103" s="185"/>
      <c r="J103" s="186">
        <f>J163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101</v>
      </c>
      <c r="E104" s="179"/>
      <c r="F104" s="179"/>
      <c r="G104" s="179"/>
      <c r="H104" s="179"/>
      <c r="I104" s="179"/>
      <c r="J104" s="180">
        <f>J187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484</v>
      </c>
      <c r="E105" s="185"/>
      <c r="F105" s="185"/>
      <c r="G105" s="185"/>
      <c r="H105" s="185"/>
      <c r="I105" s="185"/>
      <c r="J105" s="186">
        <f>J188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104</v>
      </c>
      <c r="E106" s="185"/>
      <c r="F106" s="185"/>
      <c r="G106" s="185"/>
      <c r="H106" s="185"/>
      <c r="I106" s="185"/>
      <c r="J106" s="186">
        <f>J190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J192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1" t="str">
        <f>E7</f>
        <v>Otrokovice, třída T.Bati - chodník u SPŠ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SO 401 - Veřejné osvětlení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Otrokovice, m.č. Bahňák</v>
      </c>
      <c r="G121" s="37"/>
      <c r="H121" s="37"/>
      <c r="I121" s="29" t="s">
        <v>22</v>
      </c>
      <c r="J121" s="76" t="str">
        <f>IF(J12="","",J12)</f>
        <v>16. 2. 2024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>Město Otrokovice</v>
      </c>
      <c r="G123" s="37"/>
      <c r="H123" s="37"/>
      <c r="I123" s="29" t="s">
        <v>30</v>
      </c>
      <c r="J123" s="33" t="str">
        <f>E21</f>
        <v>M.Sedlářová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33</v>
      </c>
      <c r="J124" s="33" t="str">
        <f>E24</f>
        <v>Ing.L.Alster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107</v>
      </c>
      <c r="D126" s="191" t="s">
        <v>61</v>
      </c>
      <c r="E126" s="191" t="s">
        <v>57</v>
      </c>
      <c r="F126" s="191" t="s">
        <v>58</v>
      </c>
      <c r="G126" s="191" t="s">
        <v>108</v>
      </c>
      <c r="H126" s="191" t="s">
        <v>109</v>
      </c>
      <c r="I126" s="191" t="s">
        <v>110</v>
      </c>
      <c r="J126" s="192" t="s">
        <v>98</v>
      </c>
      <c r="K126" s="193" t="s">
        <v>111</v>
      </c>
      <c r="L126" s="194"/>
      <c r="M126" s="97" t="s">
        <v>1</v>
      </c>
      <c r="N126" s="98" t="s">
        <v>40</v>
      </c>
      <c r="O126" s="98" t="s">
        <v>112</v>
      </c>
      <c r="P126" s="98" t="s">
        <v>113</v>
      </c>
      <c r="Q126" s="98" t="s">
        <v>114</v>
      </c>
      <c r="R126" s="98" t="s">
        <v>115</v>
      </c>
      <c r="S126" s="98" t="s">
        <v>116</v>
      </c>
      <c r="T126" s="99" t="s">
        <v>117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118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P128+P131+P143+P187</f>
        <v>0</v>
      </c>
      <c r="Q127" s="101"/>
      <c r="R127" s="197">
        <f>R128+R131+R143+R187</f>
        <v>6.2834324100000005</v>
      </c>
      <c r="S127" s="101"/>
      <c r="T127" s="198">
        <f>T128+T131+T143+T187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100</v>
      </c>
      <c r="BK127" s="199">
        <f>BK128+BK131+BK143+BK187</f>
        <v>0</v>
      </c>
    </row>
    <row r="128" s="12" customFormat="1" ht="25.92" customHeight="1">
      <c r="A128" s="12"/>
      <c r="B128" s="200"/>
      <c r="C128" s="201"/>
      <c r="D128" s="202" t="s">
        <v>75</v>
      </c>
      <c r="E128" s="203" t="s">
        <v>193</v>
      </c>
      <c r="F128" s="203" t="s">
        <v>194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</f>
        <v>0</v>
      </c>
      <c r="Q128" s="208"/>
      <c r="R128" s="209">
        <f>R129</f>
        <v>0</v>
      </c>
      <c r="S128" s="208"/>
      <c r="T128" s="21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84</v>
      </c>
      <c r="AT128" s="212" t="s">
        <v>75</v>
      </c>
      <c r="AU128" s="212" t="s">
        <v>76</v>
      </c>
      <c r="AY128" s="211" t="s">
        <v>122</v>
      </c>
      <c r="BK128" s="213">
        <f>BK129</f>
        <v>0</v>
      </c>
    </row>
    <row r="129" s="12" customFormat="1" ht="22.8" customHeight="1">
      <c r="A129" s="12"/>
      <c r="B129" s="200"/>
      <c r="C129" s="201"/>
      <c r="D129" s="202" t="s">
        <v>75</v>
      </c>
      <c r="E129" s="214" t="s">
        <v>165</v>
      </c>
      <c r="F129" s="214" t="s">
        <v>410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P130</f>
        <v>0</v>
      </c>
      <c r="Q129" s="208"/>
      <c r="R129" s="209">
        <f>R130</f>
        <v>0</v>
      </c>
      <c r="S129" s="208"/>
      <c r="T129" s="21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84</v>
      </c>
      <c r="AY129" s="211" t="s">
        <v>122</v>
      </c>
      <c r="BK129" s="213">
        <f>BK130</f>
        <v>0</v>
      </c>
    </row>
    <row r="130" s="2" customFormat="1" ht="37.8" customHeight="1">
      <c r="A130" s="35"/>
      <c r="B130" s="36"/>
      <c r="C130" s="216" t="s">
        <v>84</v>
      </c>
      <c r="D130" s="216" t="s">
        <v>125</v>
      </c>
      <c r="E130" s="217" t="s">
        <v>485</v>
      </c>
      <c r="F130" s="218" t="s">
        <v>486</v>
      </c>
      <c r="G130" s="219" t="s">
        <v>487</v>
      </c>
      <c r="H130" s="220">
        <v>32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142</v>
      </c>
      <c r="AT130" s="228" t="s">
        <v>125</v>
      </c>
      <c r="AU130" s="228" t="s">
        <v>86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142</v>
      </c>
      <c r="BM130" s="228" t="s">
        <v>488</v>
      </c>
    </row>
    <row r="131" s="12" customFormat="1" ht="25.92" customHeight="1">
      <c r="A131" s="12"/>
      <c r="B131" s="200"/>
      <c r="C131" s="201"/>
      <c r="D131" s="202" t="s">
        <v>75</v>
      </c>
      <c r="E131" s="203" t="s">
        <v>489</v>
      </c>
      <c r="F131" s="203" t="s">
        <v>490</v>
      </c>
      <c r="G131" s="201"/>
      <c r="H131" s="201"/>
      <c r="I131" s="204"/>
      <c r="J131" s="205">
        <f>BK131</f>
        <v>0</v>
      </c>
      <c r="K131" s="201"/>
      <c r="L131" s="206"/>
      <c r="M131" s="207"/>
      <c r="N131" s="208"/>
      <c r="O131" s="208"/>
      <c r="P131" s="209">
        <f>P132</f>
        <v>0</v>
      </c>
      <c r="Q131" s="208"/>
      <c r="R131" s="209">
        <f>R132</f>
        <v>0.25444150000000004</v>
      </c>
      <c r="S131" s="208"/>
      <c r="T131" s="210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86</v>
      </c>
      <c r="AT131" s="212" t="s">
        <v>75</v>
      </c>
      <c r="AU131" s="212" t="s">
        <v>76</v>
      </c>
      <c r="AY131" s="211" t="s">
        <v>122</v>
      </c>
      <c r="BK131" s="213">
        <f>BK132</f>
        <v>0</v>
      </c>
    </row>
    <row r="132" s="12" customFormat="1" ht="22.8" customHeight="1">
      <c r="A132" s="12"/>
      <c r="B132" s="200"/>
      <c r="C132" s="201"/>
      <c r="D132" s="202" t="s">
        <v>75</v>
      </c>
      <c r="E132" s="214" t="s">
        <v>491</v>
      </c>
      <c r="F132" s="214" t="s">
        <v>492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SUM(P133:P142)</f>
        <v>0</v>
      </c>
      <c r="Q132" s="208"/>
      <c r="R132" s="209">
        <f>SUM(R133:R142)</f>
        <v>0.25444150000000004</v>
      </c>
      <c r="S132" s="208"/>
      <c r="T132" s="210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86</v>
      </c>
      <c r="AT132" s="212" t="s">
        <v>75</v>
      </c>
      <c r="AU132" s="212" t="s">
        <v>84</v>
      </c>
      <c r="AY132" s="211" t="s">
        <v>122</v>
      </c>
      <c r="BK132" s="213">
        <f>SUM(BK133:BK142)</f>
        <v>0</v>
      </c>
    </row>
    <row r="133" s="2" customFormat="1" ht="49.05" customHeight="1">
      <c r="A133" s="35"/>
      <c r="B133" s="36"/>
      <c r="C133" s="216" t="s">
        <v>86</v>
      </c>
      <c r="D133" s="216" t="s">
        <v>125</v>
      </c>
      <c r="E133" s="217" t="s">
        <v>493</v>
      </c>
      <c r="F133" s="218" t="s">
        <v>494</v>
      </c>
      <c r="G133" s="219" t="s">
        <v>262</v>
      </c>
      <c r="H133" s="220">
        <v>36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247</v>
      </c>
      <c r="AT133" s="228" t="s">
        <v>125</v>
      </c>
      <c r="AU133" s="228" t="s">
        <v>86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247</v>
      </c>
      <c r="BM133" s="228" t="s">
        <v>495</v>
      </c>
    </row>
    <row r="134" s="2" customFormat="1" ht="24.15" customHeight="1">
      <c r="A134" s="35"/>
      <c r="B134" s="36"/>
      <c r="C134" s="235" t="s">
        <v>135</v>
      </c>
      <c r="D134" s="235" t="s">
        <v>299</v>
      </c>
      <c r="E134" s="236" t="s">
        <v>496</v>
      </c>
      <c r="F134" s="237" t="s">
        <v>497</v>
      </c>
      <c r="G134" s="238" t="s">
        <v>262</v>
      </c>
      <c r="H134" s="239">
        <v>41.399999999999999</v>
      </c>
      <c r="I134" s="240"/>
      <c r="J134" s="241">
        <f>ROUND(I134*H134,2)</f>
        <v>0</v>
      </c>
      <c r="K134" s="242"/>
      <c r="L134" s="243"/>
      <c r="M134" s="244" t="s">
        <v>1</v>
      </c>
      <c r="N134" s="245" t="s">
        <v>41</v>
      </c>
      <c r="O134" s="88"/>
      <c r="P134" s="226">
        <f>O134*H134</f>
        <v>0</v>
      </c>
      <c r="Q134" s="226">
        <v>0.00016000000000000001</v>
      </c>
      <c r="R134" s="226">
        <f>Q134*H134</f>
        <v>0.0066240000000000005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312</v>
      </c>
      <c r="AT134" s="228" t="s">
        <v>299</v>
      </c>
      <c r="AU134" s="228" t="s">
        <v>86</v>
      </c>
      <c r="AY134" s="14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247</v>
      </c>
      <c r="BM134" s="228" t="s">
        <v>498</v>
      </c>
    </row>
    <row r="135" s="2" customFormat="1" ht="49.05" customHeight="1">
      <c r="A135" s="35"/>
      <c r="B135" s="36"/>
      <c r="C135" s="216" t="s">
        <v>142</v>
      </c>
      <c r="D135" s="216" t="s">
        <v>125</v>
      </c>
      <c r="E135" s="217" t="s">
        <v>499</v>
      </c>
      <c r="F135" s="218" t="s">
        <v>500</v>
      </c>
      <c r="G135" s="219" t="s">
        <v>262</v>
      </c>
      <c r="H135" s="220">
        <v>189.5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247</v>
      </c>
      <c r="AT135" s="228" t="s">
        <v>125</v>
      </c>
      <c r="AU135" s="228" t="s">
        <v>86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247</v>
      </c>
      <c r="BM135" s="228" t="s">
        <v>501</v>
      </c>
    </row>
    <row r="136" s="2" customFormat="1" ht="24.15" customHeight="1">
      <c r="A136" s="35"/>
      <c r="B136" s="36"/>
      <c r="C136" s="235" t="s">
        <v>121</v>
      </c>
      <c r="D136" s="235" t="s">
        <v>299</v>
      </c>
      <c r="E136" s="236" t="s">
        <v>502</v>
      </c>
      <c r="F136" s="237" t="s">
        <v>503</v>
      </c>
      <c r="G136" s="238" t="s">
        <v>262</v>
      </c>
      <c r="H136" s="239">
        <v>217.92500000000001</v>
      </c>
      <c r="I136" s="240"/>
      <c r="J136" s="241">
        <f>ROUND(I136*H136,2)</f>
        <v>0</v>
      </c>
      <c r="K136" s="242"/>
      <c r="L136" s="243"/>
      <c r="M136" s="244" t="s">
        <v>1</v>
      </c>
      <c r="N136" s="245" t="s">
        <v>41</v>
      </c>
      <c r="O136" s="88"/>
      <c r="P136" s="226">
        <f>O136*H136</f>
        <v>0</v>
      </c>
      <c r="Q136" s="226">
        <v>0.0011000000000000001</v>
      </c>
      <c r="R136" s="226">
        <f>Q136*H136</f>
        <v>0.23971750000000003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312</v>
      </c>
      <c r="AT136" s="228" t="s">
        <v>299</v>
      </c>
      <c r="AU136" s="228" t="s">
        <v>86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247</v>
      </c>
      <c r="BM136" s="228" t="s">
        <v>504</v>
      </c>
    </row>
    <row r="137" s="2" customFormat="1" ht="55.5" customHeight="1">
      <c r="A137" s="35"/>
      <c r="B137" s="36"/>
      <c r="C137" s="216" t="s">
        <v>150</v>
      </c>
      <c r="D137" s="216" t="s">
        <v>125</v>
      </c>
      <c r="E137" s="217" t="s">
        <v>505</v>
      </c>
      <c r="F137" s="218" t="s">
        <v>506</v>
      </c>
      <c r="G137" s="219" t="s">
        <v>262</v>
      </c>
      <c r="H137" s="220">
        <v>39.5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247</v>
      </c>
      <c r="AT137" s="228" t="s">
        <v>125</v>
      </c>
      <c r="AU137" s="228" t="s">
        <v>86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247</v>
      </c>
      <c r="BM137" s="228" t="s">
        <v>507</v>
      </c>
    </row>
    <row r="138" s="2" customFormat="1" ht="37.8" customHeight="1">
      <c r="A138" s="35"/>
      <c r="B138" s="36"/>
      <c r="C138" s="216" t="s">
        <v>154</v>
      </c>
      <c r="D138" s="216" t="s">
        <v>125</v>
      </c>
      <c r="E138" s="217" t="s">
        <v>508</v>
      </c>
      <c r="F138" s="218" t="s">
        <v>509</v>
      </c>
      <c r="G138" s="219" t="s">
        <v>510</v>
      </c>
      <c r="H138" s="220">
        <v>24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247</v>
      </c>
      <c r="AT138" s="228" t="s">
        <v>125</v>
      </c>
      <c r="AU138" s="228" t="s">
        <v>86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247</v>
      </c>
      <c r="BM138" s="228" t="s">
        <v>511</v>
      </c>
    </row>
    <row r="139" s="2" customFormat="1" ht="44.25" customHeight="1">
      <c r="A139" s="35"/>
      <c r="B139" s="36"/>
      <c r="C139" s="216" t="s">
        <v>159</v>
      </c>
      <c r="D139" s="216" t="s">
        <v>125</v>
      </c>
      <c r="E139" s="217" t="s">
        <v>512</v>
      </c>
      <c r="F139" s="218" t="s">
        <v>513</v>
      </c>
      <c r="G139" s="219" t="s">
        <v>510</v>
      </c>
      <c r="H139" s="220">
        <v>80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247</v>
      </c>
      <c r="AT139" s="228" t="s">
        <v>125</v>
      </c>
      <c r="AU139" s="228" t="s">
        <v>86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247</v>
      </c>
      <c r="BM139" s="228" t="s">
        <v>514</v>
      </c>
    </row>
    <row r="140" s="2" customFormat="1" ht="24.15" customHeight="1">
      <c r="A140" s="35"/>
      <c r="B140" s="36"/>
      <c r="C140" s="216" t="s">
        <v>165</v>
      </c>
      <c r="D140" s="216" t="s">
        <v>125</v>
      </c>
      <c r="E140" s="217" t="s">
        <v>515</v>
      </c>
      <c r="F140" s="218" t="s">
        <v>516</v>
      </c>
      <c r="G140" s="219" t="s">
        <v>510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247</v>
      </c>
      <c r="AT140" s="228" t="s">
        <v>125</v>
      </c>
      <c r="AU140" s="228" t="s">
        <v>86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247</v>
      </c>
      <c r="BM140" s="228" t="s">
        <v>517</v>
      </c>
    </row>
    <row r="141" s="2" customFormat="1" ht="24.15" customHeight="1">
      <c r="A141" s="35"/>
      <c r="B141" s="36"/>
      <c r="C141" s="235" t="s">
        <v>169</v>
      </c>
      <c r="D141" s="235" t="s">
        <v>299</v>
      </c>
      <c r="E141" s="236" t="s">
        <v>518</v>
      </c>
      <c r="F141" s="237" t="s">
        <v>519</v>
      </c>
      <c r="G141" s="238" t="s">
        <v>510</v>
      </c>
      <c r="H141" s="239">
        <v>1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41</v>
      </c>
      <c r="O141" s="88"/>
      <c r="P141" s="226">
        <f>O141*H141</f>
        <v>0</v>
      </c>
      <c r="Q141" s="226">
        <v>0.0080999999999999996</v>
      </c>
      <c r="R141" s="226">
        <f>Q141*H141</f>
        <v>0.0080999999999999996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312</v>
      </c>
      <c r="AT141" s="228" t="s">
        <v>299</v>
      </c>
      <c r="AU141" s="228" t="s">
        <v>86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247</v>
      </c>
      <c r="BM141" s="228" t="s">
        <v>520</v>
      </c>
    </row>
    <row r="142" s="2" customFormat="1" ht="16.5" customHeight="1">
      <c r="A142" s="35"/>
      <c r="B142" s="36"/>
      <c r="C142" s="216" t="s">
        <v>174</v>
      </c>
      <c r="D142" s="216" t="s">
        <v>125</v>
      </c>
      <c r="E142" s="217" t="s">
        <v>521</v>
      </c>
      <c r="F142" s="218" t="s">
        <v>522</v>
      </c>
      <c r="G142" s="219" t="s">
        <v>510</v>
      </c>
      <c r="H142" s="220">
        <v>8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247</v>
      </c>
      <c r="AT142" s="228" t="s">
        <v>125</v>
      </c>
      <c r="AU142" s="228" t="s">
        <v>86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247</v>
      </c>
      <c r="BM142" s="228" t="s">
        <v>523</v>
      </c>
    </row>
    <row r="143" s="12" customFormat="1" ht="25.92" customHeight="1">
      <c r="A143" s="12"/>
      <c r="B143" s="200"/>
      <c r="C143" s="201"/>
      <c r="D143" s="202" t="s">
        <v>75</v>
      </c>
      <c r="E143" s="203" t="s">
        <v>299</v>
      </c>
      <c r="F143" s="203" t="s">
        <v>524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P144+P163</f>
        <v>0</v>
      </c>
      <c r="Q143" s="208"/>
      <c r="R143" s="209">
        <f>R144+R163</f>
        <v>6.0289909100000001</v>
      </c>
      <c r="S143" s="208"/>
      <c r="T143" s="210">
        <f>T144+T163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135</v>
      </c>
      <c r="AT143" s="212" t="s">
        <v>75</v>
      </c>
      <c r="AU143" s="212" t="s">
        <v>76</v>
      </c>
      <c r="AY143" s="211" t="s">
        <v>122</v>
      </c>
      <c r="BK143" s="213">
        <f>BK144+BK163</f>
        <v>0</v>
      </c>
    </row>
    <row r="144" s="12" customFormat="1" ht="22.8" customHeight="1">
      <c r="A144" s="12"/>
      <c r="B144" s="200"/>
      <c r="C144" s="201"/>
      <c r="D144" s="202" t="s">
        <v>75</v>
      </c>
      <c r="E144" s="214" t="s">
        <v>525</v>
      </c>
      <c r="F144" s="214" t="s">
        <v>526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SUM(P145:P162)</f>
        <v>0</v>
      </c>
      <c r="Q144" s="208"/>
      <c r="R144" s="209">
        <f>SUM(R145:R162)</f>
        <v>0.81311599999999995</v>
      </c>
      <c r="S144" s="208"/>
      <c r="T144" s="210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135</v>
      </c>
      <c r="AT144" s="212" t="s">
        <v>75</v>
      </c>
      <c r="AU144" s="212" t="s">
        <v>84</v>
      </c>
      <c r="AY144" s="211" t="s">
        <v>122</v>
      </c>
      <c r="BK144" s="213">
        <f>SUM(BK145:BK162)</f>
        <v>0</v>
      </c>
    </row>
    <row r="145" s="2" customFormat="1" ht="33" customHeight="1">
      <c r="A145" s="35"/>
      <c r="B145" s="36"/>
      <c r="C145" s="216" t="s">
        <v>8</v>
      </c>
      <c r="D145" s="216" t="s">
        <v>125</v>
      </c>
      <c r="E145" s="217" t="s">
        <v>527</v>
      </c>
      <c r="F145" s="218" t="s">
        <v>528</v>
      </c>
      <c r="G145" s="219" t="s">
        <v>510</v>
      </c>
      <c r="H145" s="220">
        <v>8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445</v>
      </c>
      <c r="AT145" s="228" t="s">
        <v>125</v>
      </c>
      <c r="AU145" s="228" t="s">
        <v>86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445</v>
      </c>
      <c r="BM145" s="228" t="s">
        <v>529</v>
      </c>
    </row>
    <row r="146" s="2" customFormat="1" ht="16.5" customHeight="1">
      <c r="A146" s="35"/>
      <c r="B146" s="36"/>
      <c r="C146" s="216" t="s">
        <v>236</v>
      </c>
      <c r="D146" s="216" t="s">
        <v>125</v>
      </c>
      <c r="E146" s="217" t="s">
        <v>530</v>
      </c>
      <c r="F146" s="218" t="s">
        <v>531</v>
      </c>
      <c r="G146" s="219" t="s">
        <v>510</v>
      </c>
      <c r="H146" s="220">
        <v>8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445</v>
      </c>
      <c r="AT146" s="228" t="s">
        <v>125</v>
      </c>
      <c r="AU146" s="228" t="s">
        <v>86</v>
      </c>
      <c r="AY146" s="14" t="s">
        <v>122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445</v>
      </c>
      <c r="BM146" s="228" t="s">
        <v>532</v>
      </c>
    </row>
    <row r="147" s="2" customFormat="1" ht="21.75" customHeight="1">
      <c r="A147" s="35"/>
      <c r="B147" s="36"/>
      <c r="C147" s="216" t="s">
        <v>239</v>
      </c>
      <c r="D147" s="216" t="s">
        <v>125</v>
      </c>
      <c r="E147" s="217" t="s">
        <v>533</v>
      </c>
      <c r="F147" s="218" t="s">
        <v>534</v>
      </c>
      <c r="G147" s="219" t="s">
        <v>510</v>
      </c>
      <c r="H147" s="220">
        <v>8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445</v>
      </c>
      <c r="AT147" s="228" t="s">
        <v>125</v>
      </c>
      <c r="AU147" s="228" t="s">
        <v>86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445</v>
      </c>
      <c r="BM147" s="228" t="s">
        <v>535</v>
      </c>
    </row>
    <row r="148" s="2" customFormat="1" ht="33" customHeight="1">
      <c r="A148" s="35"/>
      <c r="B148" s="36"/>
      <c r="C148" s="216" t="s">
        <v>243</v>
      </c>
      <c r="D148" s="216" t="s">
        <v>125</v>
      </c>
      <c r="E148" s="217" t="s">
        <v>536</v>
      </c>
      <c r="F148" s="218" t="s">
        <v>537</v>
      </c>
      <c r="G148" s="219" t="s">
        <v>510</v>
      </c>
      <c r="H148" s="220">
        <v>8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445</v>
      </c>
      <c r="AT148" s="228" t="s">
        <v>125</v>
      </c>
      <c r="AU148" s="228" t="s">
        <v>86</v>
      </c>
      <c r="AY148" s="14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445</v>
      </c>
      <c r="BM148" s="228" t="s">
        <v>538</v>
      </c>
    </row>
    <row r="149" s="2" customFormat="1" ht="37.8" customHeight="1">
      <c r="A149" s="35"/>
      <c r="B149" s="36"/>
      <c r="C149" s="235" t="s">
        <v>247</v>
      </c>
      <c r="D149" s="235" t="s">
        <v>299</v>
      </c>
      <c r="E149" s="236" t="s">
        <v>539</v>
      </c>
      <c r="F149" s="237" t="s">
        <v>540</v>
      </c>
      <c r="G149" s="238" t="s">
        <v>510</v>
      </c>
      <c r="H149" s="239">
        <v>8</v>
      </c>
      <c r="I149" s="240"/>
      <c r="J149" s="241">
        <f>ROUND(I149*H149,2)</f>
        <v>0</v>
      </c>
      <c r="K149" s="242"/>
      <c r="L149" s="243"/>
      <c r="M149" s="244" t="s">
        <v>1</v>
      </c>
      <c r="N149" s="245" t="s">
        <v>41</v>
      </c>
      <c r="O149" s="88"/>
      <c r="P149" s="226">
        <f>O149*H149</f>
        <v>0</v>
      </c>
      <c r="Q149" s="226">
        <v>0.010999999999999999</v>
      </c>
      <c r="R149" s="226">
        <f>Q149*H149</f>
        <v>0.087999999999999995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541</v>
      </c>
      <c r="AT149" s="228" t="s">
        <v>299</v>
      </c>
      <c r="AU149" s="228" t="s">
        <v>86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541</v>
      </c>
      <c r="BM149" s="228" t="s">
        <v>542</v>
      </c>
    </row>
    <row r="150" s="2" customFormat="1" ht="16.5" customHeight="1">
      <c r="A150" s="35"/>
      <c r="B150" s="36"/>
      <c r="C150" s="216" t="s">
        <v>251</v>
      </c>
      <c r="D150" s="216" t="s">
        <v>125</v>
      </c>
      <c r="E150" s="217" t="s">
        <v>543</v>
      </c>
      <c r="F150" s="218" t="s">
        <v>544</v>
      </c>
      <c r="G150" s="219" t="s">
        <v>510</v>
      </c>
      <c r="H150" s="220">
        <v>8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445</v>
      </c>
      <c r="AT150" s="228" t="s">
        <v>125</v>
      </c>
      <c r="AU150" s="228" t="s">
        <v>86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445</v>
      </c>
      <c r="BM150" s="228" t="s">
        <v>545</v>
      </c>
    </row>
    <row r="151" s="2" customFormat="1" ht="37.8" customHeight="1">
      <c r="A151" s="35"/>
      <c r="B151" s="36"/>
      <c r="C151" s="235" t="s">
        <v>255</v>
      </c>
      <c r="D151" s="235" t="s">
        <v>299</v>
      </c>
      <c r="E151" s="236" t="s">
        <v>546</v>
      </c>
      <c r="F151" s="237" t="s">
        <v>547</v>
      </c>
      <c r="G151" s="238" t="s">
        <v>510</v>
      </c>
      <c r="H151" s="239">
        <v>8</v>
      </c>
      <c r="I151" s="240"/>
      <c r="J151" s="241">
        <f>ROUND(I151*H151,2)</f>
        <v>0</v>
      </c>
      <c r="K151" s="242"/>
      <c r="L151" s="243"/>
      <c r="M151" s="244" t="s">
        <v>1</v>
      </c>
      <c r="N151" s="245" t="s">
        <v>41</v>
      </c>
      <c r="O151" s="88"/>
      <c r="P151" s="226">
        <f>O151*H151</f>
        <v>0</v>
      </c>
      <c r="Q151" s="226">
        <v>0.062</v>
      </c>
      <c r="R151" s="226">
        <f>Q151*H151</f>
        <v>0.496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541</v>
      </c>
      <c r="AT151" s="228" t="s">
        <v>299</v>
      </c>
      <c r="AU151" s="228" t="s">
        <v>86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541</v>
      </c>
      <c r="BM151" s="228" t="s">
        <v>548</v>
      </c>
    </row>
    <row r="152" s="2" customFormat="1" ht="16.5" customHeight="1">
      <c r="A152" s="35"/>
      <c r="B152" s="36"/>
      <c r="C152" s="235" t="s">
        <v>259</v>
      </c>
      <c r="D152" s="235" t="s">
        <v>299</v>
      </c>
      <c r="E152" s="236" t="s">
        <v>549</v>
      </c>
      <c r="F152" s="237" t="s">
        <v>550</v>
      </c>
      <c r="G152" s="238" t="s">
        <v>510</v>
      </c>
      <c r="H152" s="239">
        <v>8</v>
      </c>
      <c r="I152" s="240"/>
      <c r="J152" s="241">
        <f>ROUND(I152*H152,2)</f>
        <v>0</v>
      </c>
      <c r="K152" s="242"/>
      <c r="L152" s="243"/>
      <c r="M152" s="244" t="s">
        <v>1</v>
      </c>
      <c r="N152" s="245" t="s">
        <v>41</v>
      </c>
      <c r="O152" s="88"/>
      <c r="P152" s="226">
        <f>O152*H152</f>
        <v>0</v>
      </c>
      <c r="Q152" s="226">
        <v>0.0012999999999999999</v>
      </c>
      <c r="R152" s="226">
        <f>Q152*H152</f>
        <v>0.0104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541</v>
      </c>
      <c r="AT152" s="228" t="s">
        <v>299</v>
      </c>
      <c r="AU152" s="228" t="s">
        <v>86</v>
      </c>
      <c r="AY152" s="14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541</v>
      </c>
      <c r="BM152" s="228" t="s">
        <v>551</v>
      </c>
    </row>
    <row r="153" s="2" customFormat="1" ht="24.15" customHeight="1">
      <c r="A153" s="35"/>
      <c r="B153" s="36"/>
      <c r="C153" s="216" t="s">
        <v>264</v>
      </c>
      <c r="D153" s="216" t="s">
        <v>125</v>
      </c>
      <c r="E153" s="217" t="s">
        <v>552</v>
      </c>
      <c r="F153" s="218" t="s">
        <v>553</v>
      </c>
      <c r="G153" s="219" t="s">
        <v>510</v>
      </c>
      <c r="H153" s="220">
        <v>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445</v>
      </c>
      <c r="AT153" s="228" t="s">
        <v>125</v>
      </c>
      <c r="AU153" s="228" t="s">
        <v>86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445</v>
      </c>
      <c r="BM153" s="228" t="s">
        <v>554</v>
      </c>
    </row>
    <row r="154" s="2" customFormat="1" ht="16.5" customHeight="1">
      <c r="A154" s="35"/>
      <c r="B154" s="36"/>
      <c r="C154" s="235" t="s">
        <v>7</v>
      </c>
      <c r="D154" s="235" t="s">
        <v>299</v>
      </c>
      <c r="E154" s="236" t="s">
        <v>555</v>
      </c>
      <c r="F154" s="237" t="s">
        <v>556</v>
      </c>
      <c r="G154" s="238" t="s">
        <v>510</v>
      </c>
      <c r="H154" s="239">
        <v>8</v>
      </c>
      <c r="I154" s="240"/>
      <c r="J154" s="241">
        <f>ROUND(I154*H154,2)</f>
        <v>0</v>
      </c>
      <c r="K154" s="242"/>
      <c r="L154" s="243"/>
      <c r="M154" s="244" t="s">
        <v>1</v>
      </c>
      <c r="N154" s="245" t="s">
        <v>41</v>
      </c>
      <c r="O154" s="88"/>
      <c r="P154" s="226">
        <f>O154*H154</f>
        <v>0</v>
      </c>
      <c r="Q154" s="226">
        <v>0.00059999999999999995</v>
      </c>
      <c r="R154" s="226">
        <f>Q154*H154</f>
        <v>0.0047999999999999996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541</v>
      </c>
      <c r="AT154" s="228" t="s">
        <v>299</v>
      </c>
      <c r="AU154" s="228" t="s">
        <v>86</v>
      </c>
      <c r="AY154" s="14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541</v>
      </c>
      <c r="BM154" s="228" t="s">
        <v>557</v>
      </c>
    </row>
    <row r="155" s="2" customFormat="1" ht="49.05" customHeight="1">
      <c r="A155" s="35"/>
      <c r="B155" s="36"/>
      <c r="C155" s="216" t="s">
        <v>271</v>
      </c>
      <c r="D155" s="216" t="s">
        <v>125</v>
      </c>
      <c r="E155" s="217" t="s">
        <v>558</v>
      </c>
      <c r="F155" s="218" t="s">
        <v>559</v>
      </c>
      <c r="G155" s="219" t="s">
        <v>262</v>
      </c>
      <c r="H155" s="220">
        <v>168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445</v>
      </c>
      <c r="AT155" s="228" t="s">
        <v>125</v>
      </c>
      <c r="AU155" s="228" t="s">
        <v>86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445</v>
      </c>
      <c r="BM155" s="228" t="s">
        <v>560</v>
      </c>
    </row>
    <row r="156" s="2" customFormat="1" ht="16.5" customHeight="1">
      <c r="A156" s="35"/>
      <c r="B156" s="36"/>
      <c r="C156" s="235" t="s">
        <v>275</v>
      </c>
      <c r="D156" s="235" t="s">
        <v>299</v>
      </c>
      <c r="E156" s="236" t="s">
        <v>561</v>
      </c>
      <c r="F156" s="237" t="s">
        <v>562</v>
      </c>
      <c r="G156" s="238" t="s">
        <v>310</v>
      </c>
      <c r="H156" s="239">
        <v>202.86000000000001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41</v>
      </c>
      <c r="O156" s="88"/>
      <c r="P156" s="226">
        <f>O156*H156</f>
        <v>0</v>
      </c>
      <c r="Q156" s="226">
        <v>0.001</v>
      </c>
      <c r="R156" s="226">
        <f>Q156*H156</f>
        <v>0.20286000000000001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541</v>
      </c>
      <c r="AT156" s="228" t="s">
        <v>299</v>
      </c>
      <c r="AU156" s="228" t="s">
        <v>86</v>
      </c>
      <c r="AY156" s="14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541</v>
      </c>
      <c r="BM156" s="228" t="s">
        <v>563</v>
      </c>
    </row>
    <row r="157" s="2" customFormat="1" ht="37.8" customHeight="1">
      <c r="A157" s="35"/>
      <c r="B157" s="36"/>
      <c r="C157" s="216" t="s">
        <v>280</v>
      </c>
      <c r="D157" s="216" t="s">
        <v>125</v>
      </c>
      <c r="E157" s="217" t="s">
        <v>564</v>
      </c>
      <c r="F157" s="218" t="s">
        <v>565</v>
      </c>
      <c r="G157" s="219" t="s">
        <v>262</v>
      </c>
      <c r="H157" s="220">
        <v>12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445</v>
      </c>
      <c r="AT157" s="228" t="s">
        <v>125</v>
      </c>
      <c r="AU157" s="228" t="s">
        <v>86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445</v>
      </c>
      <c r="BM157" s="228" t="s">
        <v>566</v>
      </c>
    </row>
    <row r="158" s="2" customFormat="1" ht="16.5" customHeight="1">
      <c r="A158" s="35"/>
      <c r="B158" s="36"/>
      <c r="C158" s="235" t="s">
        <v>282</v>
      </c>
      <c r="D158" s="235" t="s">
        <v>299</v>
      </c>
      <c r="E158" s="236" t="s">
        <v>567</v>
      </c>
      <c r="F158" s="237" t="s">
        <v>568</v>
      </c>
      <c r="G158" s="238" t="s">
        <v>310</v>
      </c>
      <c r="H158" s="239">
        <v>8.5559999999999992</v>
      </c>
      <c r="I158" s="240"/>
      <c r="J158" s="241">
        <f>ROUND(I158*H158,2)</f>
        <v>0</v>
      </c>
      <c r="K158" s="242"/>
      <c r="L158" s="243"/>
      <c r="M158" s="244" t="s">
        <v>1</v>
      </c>
      <c r="N158" s="245" t="s">
        <v>41</v>
      </c>
      <c r="O158" s="88"/>
      <c r="P158" s="226">
        <f>O158*H158</f>
        <v>0</v>
      </c>
      <c r="Q158" s="226">
        <v>0.001</v>
      </c>
      <c r="R158" s="226">
        <f>Q158*H158</f>
        <v>0.0085559999999999994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541</v>
      </c>
      <c r="AT158" s="228" t="s">
        <v>299</v>
      </c>
      <c r="AU158" s="228" t="s">
        <v>86</v>
      </c>
      <c r="AY158" s="14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541</v>
      </c>
      <c r="BM158" s="228" t="s">
        <v>569</v>
      </c>
    </row>
    <row r="159" s="2" customFormat="1" ht="16.5" customHeight="1">
      <c r="A159" s="35"/>
      <c r="B159" s="36"/>
      <c r="C159" s="216" t="s">
        <v>286</v>
      </c>
      <c r="D159" s="216" t="s">
        <v>125</v>
      </c>
      <c r="E159" s="217" t="s">
        <v>570</v>
      </c>
      <c r="F159" s="218" t="s">
        <v>571</v>
      </c>
      <c r="G159" s="219" t="s">
        <v>510</v>
      </c>
      <c r="H159" s="220">
        <v>10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445</v>
      </c>
      <c r="AT159" s="228" t="s">
        <v>125</v>
      </c>
      <c r="AU159" s="228" t="s">
        <v>86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445</v>
      </c>
      <c r="BM159" s="228" t="s">
        <v>572</v>
      </c>
    </row>
    <row r="160" s="2" customFormat="1" ht="16.5" customHeight="1">
      <c r="A160" s="35"/>
      <c r="B160" s="36"/>
      <c r="C160" s="235" t="s">
        <v>290</v>
      </c>
      <c r="D160" s="235" t="s">
        <v>299</v>
      </c>
      <c r="E160" s="236" t="s">
        <v>573</v>
      </c>
      <c r="F160" s="237" t="s">
        <v>574</v>
      </c>
      <c r="G160" s="238" t="s">
        <v>510</v>
      </c>
      <c r="H160" s="239">
        <v>10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41</v>
      </c>
      <c r="O160" s="88"/>
      <c r="P160" s="226">
        <f>O160*H160</f>
        <v>0</v>
      </c>
      <c r="Q160" s="226">
        <v>0.00012999999999999999</v>
      </c>
      <c r="R160" s="226">
        <f>Q160*H160</f>
        <v>0.0012999999999999999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541</v>
      </c>
      <c r="AT160" s="228" t="s">
        <v>299</v>
      </c>
      <c r="AU160" s="228" t="s">
        <v>86</v>
      </c>
      <c r="AY160" s="14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541</v>
      </c>
      <c r="BM160" s="228" t="s">
        <v>575</v>
      </c>
    </row>
    <row r="161" s="2" customFormat="1" ht="21.75" customHeight="1">
      <c r="A161" s="35"/>
      <c r="B161" s="36"/>
      <c r="C161" s="216" t="s">
        <v>294</v>
      </c>
      <c r="D161" s="216" t="s">
        <v>125</v>
      </c>
      <c r="E161" s="217" t="s">
        <v>576</v>
      </c>
      <c r="F161" s="218" t="s">
        <v>577</v>
      </c>
      <c r="G161" s="219" t="s">
        <v>510</v>
      </c>
      <c r="H161" s="220">
        <v>8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445</v>
      </c>
      <c r="AT161" s="228" t="s">
        <v>125</v>
      </c>
      <c r="AU161" s="228" t="s">
        <v>86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445</v>
      </c>
      <c r="BM161" s="228" t="s">
        <v>578</v>
      </c>
    </row>
    <row r="162" s="2" customFormat="1" ht="24.15" customHeight="1">
      <c r="A162" s="35"/>
      <c r="B162" s="36"/>
      <c r="C162" s="235" t="s">
        <v>298</v>
      </c>
      <c r="D162" s="235" t="s">
        <v>299</v>
      </c>
      <c r="E162" s="236" t="s">
        <v>579</v>
      </c>
      <c r="F162" s="237" t="s">
        <v>580</v>
      </c>
      <c r="G162" s="238" t="s">
        <v>510</v>
      </c>
      <c r="H162" s="239">
        <v>8</v>
      </c>
      <c r="I162" s="240"/>
      <c r="J162" s="241">
        <f>ROUND(I162*H162,2)</f>
        <v>0</v>
      </c>
      <c r="K162" s="242"/>
      <c r="L162" s="243"/>
      <c r="M162" s="244" t="s">
        <v>1</v>
      </c>
      <c r="N162" s="245" t="s">
        <v>41</v>
      </c>
      <c r="O162" s="88"/>
      <c r="P162" s="226">
        <f>O162*H162</f>
        <v>0</v>
      </c>
      <c r="Q162" s="226">
        <v>0.00014999999999999999</v>
      </c>
      <c r="R162" s="226">
        <f>Q162*H162</f>
        <v>0.0011999999999999999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541</v>
      </c>
      <c r="AT162" s="228" t="s">
        <v>299</v>
      </c>
      <c r="AU162" s="228" t="s">
        <v>86</v>
      </c>
      <c r="AY162" s="14" t="s">
        <v>122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541</v>
      </c>
      <c r="BM162" s="228" t="s">
        <v>581</v>
      </c>
    </row>
    <row r="163" s="12" customFormat="1" ht="22.8" customHeight="1">
      <c r="A163" s="12"/>
      <c r="B163" s="200"/>
      <c r="C163" s="201"/>
      <c r="D163" s="202" t="s">
        <v>75</v>
      </c>
      <c r="E163" s="214" t="s">
        <v>582</v>
      </c>
      <c r="F163" s="214" t="s">
        <v>583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SUM(P164:P186)</f>
        <v>0</v>
      </c>
      <c r="Q163" s="208"/>
      <c r="R163" s="209">
        <f>SUM(R164:R186)</f>
        <v>5.2158749100000001</v>
      </c>
      <c r="S163" s="208"/>
      <c r="T163" s="210">
        <f>SUM(T164:T186)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135</v>
      </c>
      <c r="AT163" s="212" t="s">
        <v>75</v>
      </c>
      <c r="AU163" s="212" t="s">
        <v>84</v>
      </c>
      <c r="AY163" s="211" t="s">
        <v>122</v>
      </c>
      <c r="BK163" s="213">
        <f>SUM(BK164:BK186)</f>
        <v>0</v>
      </c>
    </row>
    <row r="164" s="2" customFormat="1" ht="24.15" customHeight="1">
      <c r="A164" s="35"/>
      <c r="B164" s="36"/>
      <c r="C164" s="216" t="s">
        <v>303</v>
      </c>
      <c r="D164" s="216" t="s">
        <v>125</v>
      </c>
      <c r="E164" s="217" t="s">
        <v>584</v>
      </c>
      <c r="F164" s="218" t="s">
        <v>585</v>
      </c>
      <c r="G164" s="219" t="s">
        <v>586</v>
      </c>
      <c r="H164" s="220">
        <v>0.16700000000000001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0.0088000000000000005</v>
      </c>
      <c r="R164" s="226">
        <f>Q164*H164</f>
        <v>0.0014696000000000002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445</v>
      </c>
      <c r="AT164" s="228" t="s">
        <v>125</v>
      </c>
      <c r="AU164" s="228" t="s">
        <v>86</v>
      </c>
      <c r="AY164" s="14" t="s">
        <v>122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445</v>
      </c>
      <c r="BM164" s="228" t="s">
        <v>587</v>
      </c>
    </row>
    <row r="165" s="2" customFormat="1" ht="55.5" customHeight="1">
      <c r="A165" s="35"/>
      <c r="B165" s="36"/>
      <c r="C165" s="216" t="s">
        <v>307</v>
      </c>
      <c r="D165" s="216" t="s">
        <v>125</v>
      </c>
      <c r="E165" s="217" t="s">
        <v>588</v>
      </c>
      <c r="F165" s="218" t="s">
        <v>589</v>
      </c>
      <c r="G165" s="219" t="s">
        <v>198</v>
      </c>
      <c r="H165" s="220">
        <v>4.5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445</v>
      </c>
      <c r="AT165" s="228" t="s">
        <v>125</v>
      </c>
      <c r="AU165" s="228" t="s">
        <v>86</v>
      </c>
      <c r="AY165" s="14" t="s">
        <v>122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445</v>
      </c>
      <c r="BM165" s="228" t="s">
        <v>590</v>
      </c>
    </row>
    <row r="166" s="2" customFormat="1" ht="66.75" customHeight="1">
      <c r="A166" s="35"/>
      <c r="B166" s="36"/>
      <c r="C166" s="216" t="s">
        <v>312</v>
      </c>
      <c r="D166" s="216" t="s">
        <v>125</v>
      </c>
      <c r="E166" s="217" t="s">
        <v>591</v>
      </c>
      <c r="F166" s="218" t="s">
        <v>592</v>
      </c>
      <c r="G166" s="219" t="s">
        <v>262</v>
      </c>
      <c r="H166" s="220">
        <v>151.5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445</v>
      </c>
      <c r="AT166" s="228" t="s">
        <v>125</v>
      </c>
      <c r="AU166" s="228" t="s">
        <v>86</v>
      </c>
      <c r="AY166" s="14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445</v>
      </c>
      <c r="BM166" s="228" t="s">
        <v>593</v>
      </c>
    </row>
    <row r="167" s="2" customFormat="1" ht="44.25" customHeight="1">
      <c r="A167" s="35"/>
      <c r="B167" s="36"/>
      <c r="C167" s="216" t="s">
        <v>316</v>
      </c>
      <c r="D167" s="216" t="s">
        <v>125</v>
      </c>
      <c r="E167" s="217" t="s">
        <v>594</v>
      </c>
      <c r="F167" s="218" t="s">
        <v>595</v>
      </c>
      <c r="G167" s="219" t="s">
        <v>198</v>
      </c>
      <c r="H167" s="220">
        <v>13.114000000000001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445</v>
      </c>
      <c r="AT167" s="228" t="s">
        <v>125</v>
      </c>
      <c r="AU167" s="228" t="s">
        <v>86</v>
      </c>
      <c r="AY167" s="14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445</v>
      </c>
      <c r="BM167" s="228" t="s">
        <v>596</v>
      </c>
    </row>
    <row r="168" s="2" customFormat="1" ht="55.5" customHeight="1">
      <c r="A168" s="35"/>
      <c r="B168" s="36"/>
      <c r="C168" s="216" t="s">
        <v>320</v>
      </c>
      <c r="D168" s="216" t="s">
        <v>125</v>
      </c>
      <c r="E168" s="217" t="s">
        <v>597</v>
      </c>
      <c r="F168" s="218" t="s">
        <v>598</v>
      </c>
      <c r="G168" s="219" t="s">
        <v>198</v>
      </c>
      <c r="H168" s="220">
        <v>78.683999999999998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445</v>
      </c>
      <c r="AT168" s="228" t="s">
        <v>125</v>
      </c>
      <c r="AU168" s="228" t="s">
        <v>86</v>
      </c>
      <c r="AY168" s="14" t="s">
        <v>122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445</v>
      </c>
      <c r="BM168" s="228" t="s">
        <v>599</v>
      </c>
    </row>
    <row r="169" s="2" customFormat="1" ht="33" customHeight="1">
      <c r="A169" s="35"/>
      <c r="B169" s="36"/>
      <c r="C169" s="216" t="s">
        <v>324</v>
      </c>
      <c r="D169" s="216" t="s">
        <v>125</v>
      </c>
      <c r="E169" s="217" t="s">
        <v>600</v>
      </c>
      <c r="F169" s="218" t="s">
        <v>601</v>
      </c>
      <c r="G169" s="219" t="s">
        <v>217</v>
      </c>
      <c r="H169" s="220">
        <v>22.294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445</v>
      </c>
      <c r="AT169" s="228" t="s">
        <v>125</v>
      </c>
      <c r="AU169" s="228" t="s">
        <v>86</v>
      </c>
      <c r="AY169" s="14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445</v>
      </c>
      <c r="BM169" s="228" t="s">
        <v>602</v>
      </c>
    </row>
    <row r="170" s="2" customFormat="1" ht="49.05" customHeight="1">
      <c r="A170" s="35"/>
      <c r="B170" s="36"/>
      <c r="C170" s="216" t="s">
        <v>328</v>
      </c>
      <c r="D170" s="216" t="s">
        <v>125</v>
      </c>
      <c r="E170" s="217" t="s">
        <v>603</v>
      </c>
      <c r="F170" s="218" t="s">
        <v>604</v>
      </c>
      <c r="G170" s="219" t="s">
        <v>198</v>
      </c>
      <c r="H170" s="220">
        <v>4.5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445</v>
      </c>
      <c r="AT170" s="228" t="s">
        <v>125</v>
      </c>
      <c r="AU170" s="228" t="s">
        <v>86</v>
      </c>
      <c r="AY170" s="14" t="s">
        <v>122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445</v>
      </c>
      <c r="BM170" s="228" t="s">
        <v>605</v>
      </c>
    </row>
    <row r="171" s="2" customFormat="1" ht="55.5" customHeight="1">
      <c r="A171" s="35"/>
      <c r="B171" s="36"/>
      <c r="C171" s="216" t="s">
        <v>332</v>
      </c>
      <c r="D171" s="216" t="s">
        <v>125</v>
      </c>
      <c r="E171" s="217" t="s">
        <v>606</v>
      </c>
      <c r="F171" s="218" t="s">
        <v>607</v>
      </c>
      <c r="G171" s="219" t="s">
        <v>262</v>
      </c>
      <c r="H171" s="220">
        <v>151.5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445</v>
      </c>
      <c r="AT171" s="228" t="s">
        <v>125</v>
      </c>
      <c r="AU171" s="228" t="s">
        <v>86</v>
      </c>
      <c r="AY171" s="14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445</v>
      </c>
      <c r="BM171" s="228" t="s">
        <v>608</v>
      </c>
    </row>
    <row r="172" s="2" customFormat="1" ht="16.5" customHeight="1">
      <c r="A172" s="35"/>
      <c r="B172" s="36"/>
      <c r="C172" s="235" t="s">
        <v>336</v>
      </c>
      <c r="D172" s="235" t="s">
        <v>299</v>
      </c>
      <c r="E172" s="236" t="s">
        <v>609</v>
      </c>
      <c r="F172" s="237" t="s">
        <v>610</v>
      </c>
      <c r="G172" s="238" t="s">
        <v>217</v>
      </c>
      <c r="H172" s="239">
        <v>4.6200000000000001</v>
      </c>
      <c r="I172" s="240"/>
      <c r="J172" s="241">
        <f>ROUND(I172*H172,2)</f>
        <v>0</v>
      </c>
      <c r="K172" s="242"/>
      <c r="L172" s="243"/>
      <c r="M172" s="244" t="s">
        <v>1</v>
      </c>
      <c r="N172" s="245" t="s">
        <v>41</v>
      </c>
      <c r="O172" s="88"/>
      <c r="P172" s="226">
        <f>O172*H172</f>
        <v>0</v>
      </c>
      <c r="Q172" s="226">
        <v>1</v>
      </c>
      <c r="R172" s="226">
        <f>Q172*H172</f>
        <v>4.6200000000000001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159</v>
      </c>
      <c r="AT172" s="228" t="s">
        <v>299</v>
      </c>
      <c r="AU172" s="228" t="s">
        <v>86</v>
      </c>
      <c r="AY172" s="14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142</v>
      </c>
      <c r="BM172" s="228" t="s">
        <v>611</v>
      </c>
    </row>
    <row r="173" s="2" customFormat="1" ht="33" customHeight="1">
      <c r="A173" s="35"/>
      <c r="B173" s="36"/>
      <c r="C173" s="216" t="s">
        <v>340</v>
      </c>
      <c r="D173" s="216" t="s">
        <v>125</v>
      </c>
      <c r="E173" s="217" t="s">
        <v>612</v>
      </c>
      <c r="F173" s="218" t="s">
        <v>613</v>
      </c>
      <c r="G173" s="219" t="s">
        <v>262</v>
      </c>
      <c r="H173" s="220">
        <v>12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3.0000000000000001E-05</v>
      </c>
      <c r="R173" s="226">
        <f>Q173*H173</f>
        <v>0.00036000000000000002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445</v>
      </c>
      <c r="AT173" s="228" t="s">
        <v>125</v>
      </c>
      <c r="AU173" s="228" t="s">
        <v>86</v>
      </c>
      <c r="AY173" s="14" t="s">
        <v>122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445</v>
      </c>
      <c r="BM173" s="228" t="s">
        <v>614</v>
      </c>
    </row>
    <row r="174" s="2" customFormat="1" ht="37.8" customHeight="1">
      <c r="A174" s="35"/>
      <c r="B174" s="36"/>
      <c r="C174" s="216" t="s">
        <v>344</v>
      </c>
      <c r="D174" s="216" t="s">
        <v>125</v>
      </c>
      <c r="E174" s="217" t="s">
        <v>615</v>
      </c>
      <c r="F174" s="218" t="s">
        <v>616</v>
      </c>
      <c r="G174" s="219" t="s">
        <v>262</v>
      </c>
      <c r="H174" s="220">
        <v>11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6.0000000000000002E-05</v>
      </c>
      <c r="R174" s="226">
        <f>Q174*H174</f>
        <v>0.00066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445</v>
      </c>
      <c r="AT174" s="228" t="s">
        <v>125</v>
      </c>
      <c r="AU174" s="228" t="s">
        <v>86</v>
      </c>
      <c r="AY174" s="14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445</v>
      </c>
      <c r="BM174" s="228" t="s">
        <v>617</v>
      </c>
    </row>
    <row r="175" s="2" customFormat="1" ht="24.15" customHeight="1">
      <c r="A175" s="35"/>
      <c r="B175" s="36"/>
      <c r="C175" s="235" t="s">
        <v>348</v>
      </c>
      <c r="D175" s="235" t="s">
        <v>299</v>
      </c>
      <c r="E175" s="236" t="s">
        <v>618</v>
      </c>
      <c r="F175" s="237" t="s">
        <v>619</v>
      </c>
      <c r="G175" s="238" t="s">
        <v>262</v>
      </c>
      <c r="H175" s="239">
        <v>11.33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41</v>
      </c>
      <c r="O175" s="88"/>
      <c r="P175" s="226">
        <f>O175*H175</f>
        <v>0</v>
      </c>
      <c r="Q175" s="226">
        <v>0.017149999999999999</v>
      </c>
      <c r="R175" s="226">
        <f>Q175*H175</f>
        <v>0.1943095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541</v>
      </c>
      <c r="AT175" s="228" t="s">
        <v>299</v>
      </c>
      <c r="AU175" s="228" t="s">
        <v>86</v>
      </c>
      <c r="AY175" s="14" t="s">
        <v>122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541</v>
      </c>
      <c r="BM175" s="228" t="s">
        <v>620</v>
      </c>
    </row>
    <row r="176" s="2" customFormat="1" ht="24.15" customHeight="1">
      <c r="A176" s="35"/>
      <c r="B176" s="36"/>
      <c r="C176" s="216" t="s">
        <v>353</v>
      </c>
      <c r="D176" s="216" t="s">
        <v>125</v>
      </c>
      <c r="E176" s="217" t="s">
        <v>621</v>
      </c>
      <c r="F176" s="218" t="s">
        <v>622</v>
      </c>
      <c r="G176" s="219" t="s">
        <v>198</v>
      </c>
      <c r="H176" s="220">
        <v>2.214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445</v>
      </c>
      <c r="AT176" s="228" t="s">
        <v>125</v>
      </c>
      <c r="AU176" s="228" t="s">
        <v>86</v>
      </c>
      <c r="AY176" s="14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445</v>
      </c>
      <c r="BM176" s="228" t="s">
        <v>623</v>
      </c>
    </row>
    <row r="177" s="2" customFormat="1" ht="37.8" customHeight="1">
      <c r="A177" s="35"/>
      <c r="B177" s="36"/>
      <c r="C177" s="216" t="s">
        <v>357</v>
      </c>
      <c r="D177" s="216" t="s">
        <v>125</v>
      </c>
      <c r="E177" s="217" t="s">
        <v>624</v>
      </c>
      <c r="F177" s="218" t="s">
        <v>625</v>
      </c>
      <c r="G177" s="219" t="s">
        <v>262</v>
      </c>
      <c r="H177" s="220">
        <v>151.5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445</v>
      </c>
      <c r="AT177" s="228" t="s">
        <v>125</v>
      </c>
      <c r="AU177" s="228" t="s">
        <v>86</v>
      </c>
      <c r="AY177" s="14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445</v>
      </c>
      <c r="BM177" s="228" t="s">
        <v>626</v>
      </c>
    </row>
    <row r="178" s="2" customFormat="1" ht="33" customHeight="1">
      <c r="A178" s="35"/>
      <c r="B178" s="36"/>
      <c r="C178" s="216" t="s">
        <v>361</v>
      </c>
      <c r="D178" s="216" t="s">
        <v>125</v>
      </c>
      <c r="E178" s="217" t="s">
        <v>627</v>
      </c>
      <c r="F178" s="218" t="s">
        <v>628</v>
      </c>
      <c r="G178" s="219" t="s">
        <v>262</v>
      </c>
      <c r="H178" s="220">
        <v>151.5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9.0000000000000006E-05</v>
      </c>
      <c r="R178" s="226">
        <f>Q178*H178</f>
        <v>0.013635000000000001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445</v>
      </c>
      <c r="AT178" s="228" t="s">
        <v>125</v>
      </c>
      <c r="AU178" s="228" t="s">
        <v>86</v>
      </c>
      <c r="AY178" s="14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445</v>
      </c>
      <c r="BM178" s="228" t="s">
        <v>629</v>
      </c>
    </row>
    <row r="179" s="2" customFormat="1" ht="37.8" customHeight="1">
      <c r="A179" s="35"/>
      <c r="B179" s="36"/>
      <c r="C179" s="216" t="s">
        <v>366</v>
      </c>
      <c r="D179" s="216" t="s">
        <v>125</v>
      </c>
      <c r="E179" s="217" t="s">
        <v>630</v>
      </c>
      <c r="F179" s="218" t="s">
        <v>631</v>
      </c>
      <c r="G179" s="219" t="s">
        <v>262</v>
      </c>
      <c r="H179" s="220">
        <v>167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445</v>
      </c>
      <c r="AT179" s="228" t="s">
        <v>125</v>
      </c>
      <c r="AU179" s="228" t="s">
        <v>86</v>
      </c>
      <c r="AY179" s="14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445</v>
      </c>
      <c r="BM179" s="228" t="s">
        <v>632</v>
      </c>
    </row>
    <row r="180" s="2" customFormat="1" ht="24.15" customHeight="1">
      <c r="A180" s="35"/>
      <c r="B180" s="36"/>
      <c r="C180" s="235" t="s">
        <v>370</v>
      </c>
      <c r="D180" s="235" t="s">
        <v>299</v>
      </c>
      <c r="E180" s="236" t="s">
        <v>633</v>
      </c>
      <c r="F180" s="237" t="s">
        <v>634</v>
      </c>
      <c r="G180" s="238" t="s">
        <v>262</v>
      </c>
      <c r="H180" s="239">
        <v>175.34999999999999</v>
      </c>
      <c r="I180" s="240"/>
      <c r="J180" s="241">
        <f>ROUND(I180*H180,2)</f>
        <v>0</v>
      </c>
      <c r="K180" s="242"/>
      <c r="L180" s="243"/>
      <c r="M180" s="244" t="s">
        <v>1</v>
      </c>
      <c r="N180" s="245" t="s">
        <v>41</v>
      </c>
      <c r="O180" s="88"/>
      <c r="P180" s="226">
        <f>O180*H180</f>
        <v>0</v>
      </c>
      <c r="Q180" s="226">
        <v>0.00025999999999999998</v>
      </c>
      <c r="R180" s="226">
        <f>Q180*H180</f>
        <v>0.045590999999999993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541</v>
      </c>
      <c r="AT180" s="228" t="s">
        <v>299</v>
      </c>
      <c r="AU180" s="228" t="s">
        <v>86</v>
      </c>
      <c r="AY180" s="14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541</v>
      </c>
      <c r="BM180" s="228" t="s">
        <v>635</v>
      </c>
    </row>
    <row r="181" s="2" customFormat="1" ht="37.8" customHeight="1">
      <c r="A181" s="35"/>
      <c r="B181" s="36"/>
      <c r="C181" s="216" t="s">
        <v>374</v>
      </c>
      <c r="D181" s="216" t="s">
        <v>125</v>
      </c>
      <c r="E181" s="217" t="s">
        <v>636</v>
      </c>
      <c r="F181" s="218" t="s">
        <v>637</v>
      </c>
      <c r="G181" s="219" t="s">
        <v>262</v>
      </c>
      <c r="H181" s="220">
        <v>189.5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445</v>
      </c>
      <c r="AT181" s="228" t="s">
        <v>125</v>
      </c>
      <c r="AU181" s="228" t="s">
        <v>86</v>
      </c>
      <c r="AY181" s="14" t="s">
        <v>122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445</v>
      </c>
      <c r="BM181" s="228" t="s">
        <v>638</v>
      </c>
    </row>
    <row r="182" s="2" customFormat="1" ht="24.15" customHeight="1">
      <c r="A182" s="35"/>
      <c r="B182" s="36"/>
      <c r="C182" s="235" t="s">
        <v>378</v>
      </c>
      <c r="D182" s="235" t="s">
        <v>299</v>
      </c>
      <c r="E182" s="236" t="s">
        <v>639</v>
      </c>
      <c r="F182" s="237" t="s">
        <v>640</v>
      </c>
      <c r="G182" s="238" t="s">
        <v>262</v>
      </c>
      <c r="H182" s="239">
        <v>198.97499999999999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41</v>
      </c>
      <c r="O182" s="88"/>
      <c r="P182" s="226">
        <f>O182*H182</f>
        <v>0</v>
      </c>
      <c r="Q182" s="226">
        <v>0.00035</v>
      </c>
      <c r="R182" s="226">
        <f>Q182*H182</f>
        <v>0.069641250000000002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541</v>
      </c>
      <c r="AT182" s="228" t="s">
        <v>299</v>
      </c>
      <c r="AU182" s="228" t="s">
        <v>86</v>
      </c>
      <c r="AY182" s="14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541</v>
      </c>
      <c r="BM182" s="228" t="s">
        <v>641</v>
      </c>
    </row>
    <row r="183" s="2" customFormat="1" ht="44.25" customHeight="1">
      <c r="A183" s="35"/>
      <c r="B183" s="36"/>
      <c r="C183" s="216" t="s">
        <v>382</v>
      </c>
      <c r="D183" s="216" t="s">
        <v>125</v>
      </c>
      <c r="E183" s="217" t="s">
        <v>642</v>
      </c>
      <c r="F183" s="218" t="s">
        <v>643</v>
      </c>
      <c r="G183" s="219" t="s">
        <v>221</v>
      </c>
      <c r="H183" s="220">
        <v>0.32000000000000001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0.10100000000000001</v>
      </c>
      <c r="R183" s="226">
        <f>Q183*H183</f>
        <v>0.032320000000000002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445</v>
      </c>
      <c r="AT183" s="228" t="s">
        <v>125</v>
      </c>
      <c r="AU183" s="228" t="s">
        <v>86</v>
      </c>
      <c r="AY183" s="14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445</v>
      </c>
      <c r="BM183" s="228" t="s">
        <v>644</v>
      </c>
    </row>
    <row r="184" s="2" customFormat="1" ht="21.75" customHeight="1">
      <c r="A184" s="35"/>
      <c r="B184" s="36"/>
      <c r="C184" s="235" t="s">
        <v>386</v>
      </c>
      <c r="D184" s="235" t="s">
        <v>299</v>
      </c>
      <c r="E184" s="236" t="s">
        <v>645</v>
      </c>
      <c r="F184" s="237" t="s">
        <v>646</v>
      </c>
      <c r="G184" s="238" t="s">
        <v>221</v>
      </c>
      <c r="H184" s="239">
        <v>0.32600000000000001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41</v>
      </c>
      <c r="O184" s="88"/>
      <c r="P184" s="226">
        <f>O184*H184</f>
        <v>0</v>
      </c>
      <c r="Q184" s="226">
        <v>0.13100000000000001</v>
      </c>
      <c r="R184" s="226">
        <f>Q184*H184</f>
        <v>0.042706000000000001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541</v>
      </c>
      <c r="AT184" s="228" t="s">
        <v>299</v>
      </c>
      <c r="AU184" s="228" t="s">
        <v>86</v>
      </c>
      <c r="AY184" s="14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541</v>
      </c>
      <c r="BM184" s="228" t="s">
        <v>647</v>
      </c>
    </row>
    <row r="185" s="2" customFormat="1" ht="24.15" customHeight="1">
      <c r="A185" s="35"/>
      <c r="B185" s="36"/>
      <c r="C185" s="216" t="s">
        <v>390</v>
      </c>
      <c r="D185" s="216" t="s">
        <v>125</v>
      </c>
      <c r="E185" s="217" t="s">
        <v>648</v>
      </c>
      <c r="F185" s="218" t="s">
        <v>649</v>
      </c>
      <c r="G185" s="219" t="s">
        <v>510</v>
      </c>
      <c r="H185" s="220">
        <v>8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8.0000000000000007E-05</v>
      </c>
      <c r="R185" s="226">
        <f>Q185*H185</f>
        <v>0.00064000000000000005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445</v>
      </c>
      <c r="AT185" s="228" t="s">
        <v>125</v>
      </c>
      <c r="AU185" s="228" t="s">
        <v>86</v>
      </c>
      <c r="AY185" s="14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445</v>
      </c>
      <c r="BM185" s="228" t="s">
        <v>650</v>
      </c>
    </row>
    <row r="186" s="2" customFormat="1" ht="24.15" customHeight="1">
      <c r="A186" s="35"/>
      <c r="B186" s="36"/>
      <c r="C186" s="235" t="s">
        <v>394</v>
      </c>
      <c r="D186" s="235" t="s">
        <v>299</v>
      </c>
      <c r="E186" s="236" t="s">
        <v>651</v>
      </c>
      <c r="F186" s="237" t="s">
        <v>652</v>
      </c>
      <c r="G186" s="238" t="s">
        <v>262</v>
      </c>
      <c r="H186" s="239">
        <v>11.016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41</v>
      </c>
      <c r="O186" s="88"/>
      <c r="P186" s="226">
        <f>O186*H186</f>
        <v>0</v>
      </c>
      <c r="Q186" s="226">
        <v>0.017659999999999999</v>
      </c>
      <c r="R186" s="226">
        <f>Q186*H186</f>
        <v>0.19454255999999998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541</v>
      </c>
      <c r="AT186" s="228" t="s">
        <v>299</v>
      </c>
      <c r="AU186" s="228" t="s">
        <v>86</v>
      </c>
      <c r="AY186" s="14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541</v>
      </c>
      <c r="BM186" s="228" t="s">
        <v>653</v>
      </c>
    </row>
    <row r="187" s="12" customFormat="1" ht="25.92" customHeight="1">
      <c r="A187" s="12"/>
      <c r="B187" s="200"/>
      <c r="C187" s="201"/>
      <c r="D187" s="202" t="s">
        <v>75</v>
      </c>
      <c r="E187" s="203" t="s">
        <v>119</v>
      </c>
      <c r="F187" s="203" t="s">
        <v>120</v>
      </c>
      <c r="G187" s="201"/>
      <c r="H187" s="201"/>
      <c r="I187" s="204"/>
      <c r="J187" s="205">
        <f>BK187</f>
        <v>0</v>
      </c>
      <c r="K187" s="201"/>
      <c r="L187" s="206"/>
      <c r="M187" s="207"/>
      <c r="N187" s="208"/>
      <c r="O187" s="208"/>
      <c r="P187" s="209">
        <f>P188+P190+P192</f>
        <v>0</v>
      </c>
      <c r="Q187" s="208"/>
      <c r="R187" s="209">
        <f>R188+R190+R192</f>
        <v>0</v>
      </c>
      <c r="S187" s="208"/>
      <c r="T187" s="210">
        <f>T188+T190+T192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142</v>
      </c>
      <c r="AT187" s="212" t="s">
        <v>75</v>
      </c>
      <c r="AU187" s="212" t="s">
        <v>76</v>
      </c>
      <c r="AY187" s="211" t="s">
        <v>122</v>
      </c>
      <c r="BK187" s="213">
        <f>BK188+BK190+BK192</f>
        <v>0</v>
      </c>
    </row>
    <row r="188" s="12" customFormat="1" ht="22.8" customHeight="1">
      <c r="A188" s="12"/>
      <c r="B188" s="200"/>
      <c r="C188" s="201"/>
      <c r="D188" s="202" t="s">
        <v>75</v>
      </c>
      <c r="E188" s="214" t="s">
        <v>654</v>
      </c>
      <c r="F188" s="214" t="s">
        <v>655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P189</f>
        <v>0</v>
      </c>
      <c r="Q188" s="208"/>
      <c r="R188" s="209">
        <f>R189</f>
        <v>0</v>
      </c>
      <c r="S188" s="208"/>
      <c r="T188" s="21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142</v>
      </c>
      <c r="AT188" s="212" t="s">
        <v>75</v>
      </c>
      <c r="AU188" s="212" t="s">
        <v>84</v>
      </c>
      <c r="AY188" s="211" t="s">
        <v>122</v>
      </c>
      <c r="BK188" s="213">
        <f>BK189</f>
        <v>0</v>
      </c>
    </row>
    <row r="189" s="2" customFormat="1" ht="16.5" customHeight="1">
      <c r="A189" s="35"/>
      <c r="B189" s="36"/>
      <c r="C189" s="216" t="s">
        <v>398</v>
      </c>
      <c r="D189" s="216" t="s">
        <v>125</v>
      </c>
      <c r="E189" s="217" t="s">
        <v>656</v>
      </c>
      <c r="F189" s="218" t="s">
        <v>657</v>
      </c>
      <c r="G189" s="219" t="s">
        <v>487</v>
      </c>
      <c r="H189" s="220">
        <v>8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658</v>
      </c>
      <c r="AT189" s="228" t="s">
        <v>125</v>
      </c>
      <c r="AU189" s="228" t="s">
        <v>86</v>
      </c>
      <c r="AY189" s="14" t="s">
        <v>122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658</v>
      </c>
      <c r="BM189" s="228" t="s">
        <v>659</v>
      </c>
    </row>
    <row r="190" s="12" customFormat="1" ht="22.8" customHeight="1">
      <c r="A190" s="12"/>
      <c r="B190" s="200"/>
      <c r="C190" s="201"/>
      <c r="D190" s="202" t="s">
        <v>75</v>
      </c>
      <c r="E190" s="214" t="s">
        <v>163</v>
      </c>
      <c r="F190" s="214" t="s">
        <v>164</v>
      </c>
      <c r="G190" s="201"/>
      <c r="H190" s="201"/>
      <c r="I190" s="204"/>
      <c r="J190" s="215">
        <f>BK190</f>
        <v>0</v>
      </c>
      <c r="K190" s="201"/>
      <c r="L190" s="206"/>
      <c r="M190" s="207"/>
      <c r="N190" s="208"/>
      <c r="O190" s="208"/>
      <c r="P190" s="209">
        <f>P191</f>
        <v>0</v>
      </c>
      <c r="Q190" s="208"/>
      <c r="R190" s="209">
        <f>R191</f>
        <v>0</v>
      </c>
      <c r="S190" s="208"/>
      <c r="T190" s="210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121</v>
      </c>
      <c r="AT190" s="212" t="s">
        <v>75</v>
      </c>
      <c r="AU190" s="212" t="s">
        <v>84</v>
      </c>
      <c r="AY190" s="211" t="s">
        <v>122</v>
      </c>
      <c r="BK190" s="213">
        <f>BK191</f>
        <v>0</v>
      </c>
    </row>
    <row r="191" s="2" customFormat="1" ht="16.5" customHeight="1">
      <c r="A191" s="35"/>
      <c r="B191" s="36"/>
      <c r="C191" s="216" t="s">
        <v>402</v>
      </c>
      <c r="D191" s="216" t="s">
        <v>125</v>
      </c>
      <c r="E191" s="217" t="s">
        <v>660</v>
      </c>
      <c r="F191" s="218" t="s">
        <v>661</v>
      </c>
      <c r="G191" s="219" t="s">
        <v>662</v>
      </c>
      <c r="H191" s="220">
        <v>8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129</v>
      </c>
      <c r="AT191" s="228" t="s">
        <v>125</v>
      </c>
      <c r="AU191" s="228" t="s">
        <v>86</v>
      </c>
      <c r="AY191" s="14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129</v>
      </c>
      <c r="BM191" s="228" t="s">
        <v>663</v>
      </c>
    </row>
    <row r="192" s="12" customFormat="1" ht="22.8" customHeight="1">
      <c r="A192" s="12"/>
      <c r="B192" s="200"/>
      <c r="C192" s="201"/>
      <c r="D192" s="202" t="s">
        <v>75</v>
      </c>
      <c r="E192" s="214" t="s">
        <v>178</v>
      </c>
      <c r="F192" s="214" t="s">
        <v>179</v>
      </c>
      <c r="G192" s="201"/>
      <c r="H192" s="201"/>
      <c r="I192" s="204"/>
      <c r="J192" s="215">
        <f>BK192</f>
        <v>0</v>
      </c>
      <c r="K192" s="201"/>
      <c r="L192" s="206"/>
      <c r="M192" s="207"/>
      <c r="N192" s="208"/>
      <c r="O192" s="208"/>
      <c r="P192" s="209">
        <f>P193</f>
        <v>0</v>
      </c>
      <c r="Q192" s="208"/>
      <c r="R192" s="209">
        <f>R193</f>
        <v>0</v>
      </c>
      <c r="S192" s="208"/>
      <c r="T192" s="210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121</v>
      </c>
      <c r="AT192" s="212" t="s">
        <v>75</v>
      </c>
      <c r="AU192" s="212" t="s">
        <v>84</v>
      </c>
      <c r="AY192" s="211" t="s">
        <v>122</v>
      </c>
      <c r="BK192" s="213">
        <f>BK193</f>
        <v>0</v>
      </c>
    </row>
    <row r="193" s="2" customFormat="1" ht="16.5" customHeight="1">
      <c r="A193" s="35"/>
      <c r="B193" s="36"/>
      <c r="C193" s="216" t="s">
        <v>406</v>
      </c>
      <c r="D193" s="216" t="s">
        <v>125</v>
      </c>
      <c r="E193" s="217" t="s">
        <v>664</v>
      </c>
      <c r="F193" s="218" t="s">
        <v>665</v>
      </c>
      <c r="G193" s="219" t="s">
        <v>487</v>
      </c>
      <c r="H193" s="220">
        <v>8</v>
      </c>
      <c r="I193" s="221"/>
      <c r="J193" s="222">
        <f>ROUND(I193*H193,2)</f>
        <v>0</v>
      </c>
      <c r="K193" s="223"/>
      <c r="L193" s="41"/>
      <c r="M193" s="230" t="s">
        <v>1</v>
      </c>
      <c r="N193" s="231" t="s">
        <v>41</v>
      </c>
      <c r="O193" s="232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129</v>
      </c>
      <c r="AT193" s="228" t="s">
        <v>125</v>
      </c>
      <c r="AU193" s="228" t="s">
        <v>86</v>
      </c>
      <c r="AY193" s="14" t="s">
        <v>122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129</v>
      </c>
      <c r="BM193" s="228" t="s">
        <v>666</v>
      </c>
    </row>
    <row r="194" s="2" customFormat="1" ht="6.96" customHeight="1">
      <c r="A194" s="35"/>
      <c r="B194" s="63"/>
      <c r="C194" s="64"/>
      <c r="D194" s="64"/>
      <c r="E194" s="64"/>
      <c r="F194" s="64"/>
      <c r="G194" s="64"/>
      <c r="H194" s="64"/>
      <c r="I194" s="64"/>
      <c r="J194" s="64"/>
      <c r="K194" s="64"/>
      <c r="L194" s="41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sheet="1" autoFilter="0" formatColumns="0" formatRows="0" objects="1" scenarios="1" spinCount="100000" saltValue="KnMsITL3nwyYhsOhQq2TUlzEFWevGbpAbT+l3oDhZbRHbCd1wGfIKOpcVBX9sK1gFfWbseI+fmWbF4fF4k2IbA==" hashValue="wdGE1A9ApwZnv93fh6yal4BrQVME9t17lzP00rCloKdL7yGmJZePIy2u+MDy5lKwOsgtqtAPwi2e3kznlwmDkQ==" algorithmName="SHA-512" password="CA9C"/>
  <autoFilter ref="C126:K19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2024-02-19T09:55:07Z</dcterms:created>
  <dcterms:modified xsi:type="dcterms:W3CDTF">2024-02-19T09:55:18Z</dcterms:modified>
</cp:coreProperties>
</file>